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350" activeTab="0"/>
  </bookViews>
  <sheets>
    <sheet name="使用方法" sheetId="1" r:id="rId1"/>
    <sheet name="入力シート" sheetId="2" r:id="rId2"/>
    <sheet name="納付書" sheetId="3" r:id="rId3"/>
    <sheet name="取扱い金融機関" sheetId="4" r:id="rId4"/>
  </sheets>
  <definedNames/>
  <calcPr fullCalcOnLoad="1"/>
</workbook>
</file>

<file path=xl/comments2.xml><?xml version="1.0" encoding="utf-8"?>
<comments xmlns="http://schemas.openxmlformats.org/spreadsheetml/2006/main">
  <authors>
    <author>IWASAKI Jiro</author>
    <author>静岡県</author>
  </authors>
  <commentList>
    <comment ref="E6" authorId="0">
      <text>
        <r>
          <rPr>
            <b/>
            <sz val="10"/>
            <rFont val="ＭＳ Ｐゴシック"/>
            <family val="3"/>
          </rPr>
          <t xml:space="preserve">納付される日が属する年度を和暦で入力してください。
</t>
        </r>
      </text>
    </comment>
    <comment ref="E8" authorId="0">
      <text>
        <r>
          <rPr>
            <b/>
            <sz val="9"/>
            <rFont val="ＭＳ Ｐゴシック"/>
            <family val="3"/>
          </rPr>
          <t>入力なしでもOK</t>
        </r>
      </text>
    </comment>
    <comment ref="H8" authorId="1">
      <text>
        <r>
          <rPr>
            <b/>
            <sz val="9"/>
            <rFont val="ＭＳ Ｐゴシック"/>
            <family val="3"/>
          </rPr>
          <t>コメント等を残しておく場合は、ここに記入します。（例：見込納付分）</t>
        </r>
      </text>
    </comment>
    <comment ref="B7" authorId="0">
      <text>
        <r>
          <rPr>
            <b/>
            <sz val="9"/>
            <rFont val="ＭＳ Ｐゴシック"/>
            <family val="3"/>
          </rPr>
          <t>西暦で 2015/4/1 のように入力します。</t>
        </r>
      </text>
    </comment>
    <comment ref="B1" authorId="1">
      <text>
        <r>
          <rPr>
            <b/>
            <sz val="9"/>
            <rFont val="ＭＳ Ｐゴシック"/>
            <family val="3"/>
          </rPr>
          <t>担当の事務所は必ず選んでください。</t>
        </r>
      </text>
    </comment>
  </commentList>
</comments>
</file>

<file path=xl/sharedStrings.xml><?xml version="1.0" encoding="utf-8"?>
<sst xmlns="http://schemas.openxmlformats.org/spreadsheetml/2006/main" count="379" uniqueCount="215">
  <si>
    <t>法人税割額</t>
  </si>
  <si>
    <t>均等割額</t>
  </si>
  <si>
    <t>延滞金</t>
  </si>
  <si>
    <t>計</t>
  </si>
  <si>
    <t>所得割額</t>
  </si>
  <si>
    <t>付加価値割額</t>
  </si>
  <si>
    <t>資本割額</t>
  </si>
  <si>
    <t>収入割額</t>
  </si>
  <si>
    <t>過少申告加算金</t>
  </si>
  <si>
    <t>不申告加算金</t>
  </si>
  <si>
    <t>重加算金</t>
  </si>
  <si>
    <t>合計額</t>
  </si>
  <si>
    <t>都道府県コード</t>
  </si>
  <si>
    <t>県民税</t>
  </si>
  <si>
    <t>事業税</t>
  </si>
  <si>
    <t>地方法人特別税</t>
  </si>
  <si>
    <t>領収証書</t>
  </si>
  <si>
    <t>静岡県</t>
  </si>
  <si>
    <t>口座番号</t>
  </si>
  <si>
    <t>加入者</t>
  </si>
  <si>
    <t>財務事務所</t>
  </si>
  <si>
    <t>※処理事項</t>
  </si>
  <si>
    <t>事業年度又は連結事業年度</t>
  </si>
  <si>
    <t>申告区分</t>
  </si>
  <si>
    <t>課税事務所</t>
  </si>
  <si>
    <t>02</t>
  </si>
  <si>
    <t>03</t>
  </si>
  <si>
    <t>04</t>
  </si>
  <si>
    <t>05</t>
  </si>
  <si>
    <t>06</t>
  </si>
  <si>
    <t>07</t>
  </si>
  <si>
    <t>08</t>
  </si>
  <si>
    <t>09</t>
  </si>
  <si>
    <t>10</t>
  </si>
  <si>
    <t>11</t>
  </si>
  <si>
    <t>12</t>
  </si>
  <si>
    <t>13</t>
  </si>
  <si>
    <t>14</t>
  </si>
  <si>
    <t>15</t>
  </si>
  <si>
    <t>中間</t>
  </si>
  <si>
    <t>予定</t>
  </si>
  <si>
    <t>確定</t>
  </si>
  <si>
    <t>修正</t>
  </si>
  <si>
    <t>更正</t>
  </si>
  <si>
    <t>決定</t>
  </si>
  <si>
    <t>都道
府県</t>
  </si>
  <si>
    <t>その他</t>
  </si>
  <si>
    <t>法人県民税</t>
  </si>
  <si>
    <t>領収日付印</t>
  </si>
  <si>
    <t>01</t>
  </si>
  <si>
    <t>百</t>
  </si>
  <si>
    <t>十</t>
  </si>
  <si>
    <t>億</t>
  </si>
  <si>
    <t>千</t>
  </si>
  <si>
    <t>万</t>
  </si>
  <si>
    <t>円</t>
  </si>
  <si>
    <t>2 2 0 0 0 1</t>
  </si>
  <si>
    <t>財務事務所名</t>
  </si>
  <si>
    <t>下田</t>
  </si>
  <si>
    <t>沼津</t>
  </si>
  <si>
    <t>静岡</t>
  </si>
  <si>
    <t>浜松</t>
  </si>
  <si>
    <t>法人所在地</t>
  </si>
  <si>
    <t>法人名</t>
  </si>
  <si>
    <t>事業年度開始年月日</t>
  </si>
  <si>
    <t>事業年度終了年月日</t>
  </si>
  <si>
    <t>清算予納</t>
  </si>
  <si>
    <t>法人事業税</t>
  </si>
  <si>
    <t>延滞金</t>
  </si>
  <si>
    <t>加算金</t>
  </si>
  <si>
    <t>年 度</t>
  </si>
  <si>
    <t>納 期 限</t>
  </si>
  <si>
    <t>納期限</t>
  </si>
  <si>
    <t>05</t>
  </si>
  <si>
    <t>11</t>
  </si>
  <si>
    <t>01法人税割額</t>
  </si>
  <si>
    <t>02均等割額</t>
  </si>
  <si>
    <t>05所得割額</t>
  </si>
  <si>
    <t>06付加価値割額</t>
  </si>
  <si>
    <t>07資本割額</t>
  </si>
  <si>
    <t>08収入割額</t>
  </si>
  <si>
    <t>09地方法人特別税額</t>
  </si>
  <si>
    <t>03法人県民税分</t>
  </si>
  <si>
    <t>11法人事業税
地方法人特別税分</t>
  </si>
  <si>
    <t>12過少申告加算金</t>
  </si>
  <si>
    <t>13不申告加算金</t>
  </si>
  <si>
    <t>14重加算金</t>
  </si>
  <si>
    <t>計（05～09）</t>
  </si>
  <si>
    <t>04県民税計</t>
  </si>
  <si>
    <t>10事業税計（05-09）</t>
  </si>
  <si>
    <t>16合計額</t>
  </si>
  <si>
    <t>01</t>
  </si>
  <si>
    <t>06</t>
  </si>
  <si>
    <t>07</t>
  </si>
  <si>
    <t>08</t>
  </si>
  <si>
    <t>09</t>
  </si>
  <si>
    <t>10</t>
  </si>
  <si>
    <t>12</t>
  </si>
  <si>
    <t>13</t>
  </si>
  <si>
    <t>14</t>
  </si>
  <si>
    <t>15</t>
  </si>
  <si>
    <t>16</t>
  </si>
  <si>
    <t>00870－4－960301</t>
  </si>
  <si>
    <t>00800－8－960304</t>
  </si>
  <si>
    <t>00830－3－960307</t>
  </si>
  <si>
    <t>00890－1－960311</t>
  </si>
  <si>
    <t>法 人</t>
  </si>
  <si>
    <t>納付書</t>
  </si>
  <si>
    <t>領収済通知書</t>
  </si>
  <si>
    <t>日計</t>
  </si>
  <si>
    <t>口</t>
  </si>
  <si>
    <t xml:space="preserve"> 〒469-8794</t>
  </si>
  <si>
    <t>ゆうちょ銀行名古屋貯金事務センター</t>
  </si>
  <si>
    <t>静 岡 県 税 ・ 公 金</t>
  </si>
  <si>
    <t>摘要</t>
  </si>
  <si>
    <t>02</t>
  </si>
  <si>
    <t>03</t>
  </si>
  <si>
    <t>04</t>
  </si>
  <si>
    <t>05</t>
  </si>
  <si>
    <t>06</t>
  </si>
  <si>
    <t>07</t>
  </si>
  <si>
    <t>08</t>
  </si>
  <si>
    <t>09</t>
  </si>
  <si>
    <t>10</t>
  </si>
  <si>
    <t>11</t>
  </si>
  <si>
    <t>12</t>
  </si>
  <si>
    <t>13</t>
  </si>
  <si>
    <t>14</t>
  </si>
  <si>
    <t>15</t>
  </si>
  <si>
    <r>
      <t xml:space="preserve">指定金融
機 関 名
</t>
    </r>
    <r>
      <rPr>
        <sz val="6"/>
        <color indexed="60"/>
        <rFont val="ＭＳ 明朝"/>
        <family val="1"/>
      </rPr>
      <t>(取りまとめ店)</t>
    </r>
  </si>
  <si>
    <t>2 2 0 0 0 1</t>
  </si>
  <si>
    <t>確定（見込含む）</t>
  </si>
  <si>
    <t>法人県民税・法人事業税・地方法人特別税納付書作成ファイルの使用方法</t>
  </si>
  <si>
    <t>1.ファイルの構成</t>
  </si>
  <si>
    <t>※　このファイルは、静岡県の全ての財務事務所の法人3税の納付に使用できます。</t>
  </si>
  <si>
    <t>2.使用方法</t>
  </si>
  <si>
    <t>　①　「入力シート」に必要項目を入力します。</t>
  </si>
  <si>
    <t>の欄は、該当のある場合のみ金額を入力してください。</t>
  </si>
  <si>
    <t>の欄は、入力を省略できますが、必要と判断された場合は入力してください。</t>
  </si>
  <si>
    <t>　②　入力が終わったら、「納付書」シートを開いて内容を確認してください。</t>
  </si>
  <si>
    <t>　　　 内容に間違いがなければ印刷してください。Ａ４用紙１枚に印刷されます。</t>
  </si>
  <si>
    <t>　　※　印刷前に必ずプレビューで１枚に収まるか確認をお願いします。</t>
  </si>
  <si>
    <t>の欄は必ず入力してください。ただし、各税額の欄に限り、その額が０の場合は空欄のままで構いません。</t>
  </si>
  <si>
    <t>この余白を点線の位置で切り取り、取扱い金融機関・郵便局にお持ちください。（納付書内の点線は切り取らないでください。）</t>
  </si>
  <si>
    <t>（切り取り線）</t>
  </si>
  <si>
    <t>　③　余白を切り取り、３連の用紙はそのままで金融機関にお持ちになって納付してください。</t>
  </si>
  <si>
    <t>＊入力された内容は「納付書」シートに反映されています。</t>
  </si>
  <si>
    <t>取扱い金融機関へ移動</t>
  </si>
  <si>
    <t>取扱い金融機関・県税の納付場所</t>
  </si>
  <si>
    <t>1.静岡県内</t>
  </si>
  <si>
    <t>2.静岡県外</t>
  </si>
  <si>
    <t>　(1) 都市銀行</t>
  </si>
  <si>
    <t>みずほ銀行</t>
  </si>
  <si>
    <t>三井住友銀行</t>
  </si>
  <si>
    <t>静岡銀行</t>
  </si>
  <si>
    <t>スルガ銀行</t>
  </si>
  <si>
    <t>清水銀行</t>
  </si>
  <si>
    <t>　(2) 静岡県に本店のある次の銀行の支店</t>
  </si>
  <si>
    <t>静岡中央銀行</t>
  </si>
  <si>
    <t>　(3) 愛知県、三重県および岐阜県のゆうちょ銀行・郵便局</t>
  </si>
  <si>
    <t>上記３県以外のゆうちょ銀行・郵便局では取扱っていません。</t>
  </si>
  <si>
    <t>静岡県税をお取扱いの金融機関は、次のとおりです。</t>
  </si>
  <si>
    <t>　　　注意事項につきましては、各入力欄にコメントを挿入していますので、それをご覧ください。</t>
  </si>
  <si>
    <t>静岡県内のゆうちょ銀行（郵便局）</t>
  </si>
  <si>
    <t>（※）公金を取り扱っている機関に限ります。</t>
  </si>
  <si>
    <t>入力シートへ移動</t>
  </si>
  <si>
    <t>納付書へ移動</t>
  </si>
  <si>
    <t>16</t>
  </si>
  <si>
    <t>　「使用方法」（＝本シート）、「入力シート」、「納付書」及び「取扱い金融機関」の全4シートで構成されています。</t>
  </si>
  <si>
    <t>中間更正</t>
  </si>
  <si>
    <t>中間修正</t>
  </si>
  <si>
    <t>修正確定</t>
  </si>
  <si>
    <t>清算予納修正</t>
  </si>
  <si>
    <t>清算予納決定</t>
  </si>
  <si>
    <t>清算予納更正</t>
  </si>
  <si>
    <t>分配</t>
  </si>
  <si>
    <t>分配修正</t>
  </si>
  <si>
    <t>分配決定</t>
  </si>
  <si>
    <t>分配更正</t>
  </si>
  <si>
    <t>清算確定</t>
  </si>
  <si>
    <t>清算確定修正</t>
  </si>
  <si>
    <t>清算確定決定</t>
  </si>
  <si>
    <t>清算確定更正</t>
  </si>
  <si>
    <t>予定修正</t>
  </si>
  <si>
    <t>予定更正</t>
  </si>
  <si>
    <t>予定
修正</t>
  </si>
  <si>
    <t>予定
更正</t>
  </si>
  <si>
    <t>中間
修正</t>
  </si>
  <si>
    <t>中間
更正</t>
  </si>
  <si>
    <t>修正
確定</t>
  </si>
  <si>
    <t>清算
予納</t>
  </si>
  <si>
    <t>清予
修正</t>
  </si>
  <si>
    <t>清予
決定</t>
  </si>
  <si>
    <t>清予
更正</t>
  </si>
  <si>
    <t>分配
修正</t>
  </si>
  <si>
    <t>分配
決定</t>
  </si>
  <si>
    <t>分配
更正</t>
  </si>
  <si>
    <t>清算
確定</t>
  </si>
  <si>
    <t>清確
修正</t>
  </si>
  <si>
    <t>清確
決定</t>
  </si>
  <si>
    <t>清確
更正</t>
  </si>
  <si>
    <t>15加算金等計（10-14）</t>
  </si>
  <si>
    <t>計（10～14）</t>
  </si>
  <si>
    <t>※　上記銀行でも、支店によってはお取扱いできない場合がありますのでご承知ください。</t>
  </si>
  <si>
    <t>みなす</t>
  </si>
  <si>
    <t>年度</t>
  </si>
  <si>
    <t>ゆうちょ銀行
取りまとめ局</t>
  </si>
  <si>
    <t>静岡県の管理番号</t>
  </si>
  <si>
    <t>管理番号</t>
  </si>
  <si>
    <t>三菱ＵＦＪ銀行</t>
  </si>
  <si>
    <t>特別法人事業税</t>
  </si>
  <si>
    <t>法人事業税・特別法人事業税
又は地方法人特別税</t>
  </si>
  <si>
    <t>特別法人事業税又は
地方法人特別税額</t>
  </si>
  <si>
    <t>　静岡県内の銀行・信託銀行・信用金庫・県信連・農協（※）・県漁連・漁協（※）・労働金庫の本店・支店</t>
  </si>
  <si>
    <t>年　度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</si>
</sst>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numFmt numFmtId="178" formatCode="0#######"/>
    <numFmt numFmtId="179" formatCode="00000###"/>
    <numFmt numFmtId="180" formatCode="000000##"/>
    <numFmt numFmtId="181" formatCode="0_);[Red]\(0\)"/>
    <numFmt numFmtId="182" formatCode="yyyy&quot;年&quot;"/>
    <numFmt numFmtId="183" formatCode="yy&quot;年度&quot;"/>
    <numFmt numFmtId="184" formatCode="00&quot;年&quot;&quot;度&quot;"/>
    <numFmt numFmtId="185" formatCode="&quot;平成&quot;00&quot;年&quot;&quot;度&quot;"/>
  </numFmts>
  <fonts count="82">
    <font>
      <sz val="10"/>
      <name val="ＭＳ Ｐゴシック"/>
      <family val="3"/>
    </font>
    <font>
      <sz val="6"/>
      <name val="ＭＳ Ｐゴシック"/>
      <family val="3"/>
    </font>
    <font>
      <sz val="10"/>
      <name val="ＭＳ 明朝"/>
      <family val="1"/>
    </font>
    <font>
      <sz val="9"/>
      <name val="ＭＳ 明朝"/>
      <family val="1"/>
    </font>
    <font>
      <sz val="14"/>
      <name val="ＭＳ 明朝"/>
      <family val="1"/>
    </font>
    <font>
      <sz val="6"/>
      <name val="ＭＳ 明朝"/>
      <family val="1"/>
    </font>
    <font>
      <sz val="8"/>
      <name val="ＭＳ 明朝"/>
      <family val="1"/>
    </font>
    <font>
      <sz val="9"/>
      <name val="HGSｺﾞｼｯｸE"/>
      <family val="3"/>
    </font>
    <font>
      <sz val="11"/>
      <name val="HGSｺﾞｼｯｸE"/>
      <family val="3"/>
    </font>
    <font>
      <sz val="11"/>
      <name val="ＭＳ Ｐゴシック"/>
      <family val="3"/>
    </font>
    <font>
      <sz val="8"/>
      <name val="HGSｺﾞｼｯｸE"/>
      <family val="3"/>
    </font>
    <font>
      <sz val="10"/>
      <color indexed="60"/>
      <name val="ＭＳ Ｐゴシック"/>
      <family val="3"/>
    </font>
    <font>
      <b/>
      <sz val="9"/>
      <name val="ＭＳ Ｐゴシック"/>
      <family val="3"/>
    </font>
    <font>
      <sz val="14"/>
      <color indexed="60"/>
      <name val="ＭＳ 明朝"/>
      <family val="1"/>
    </font>
    <font>
      <sz val="9"/>
      <color indexed="60"/>
      <name val="ＭＳ 明朝"/>
      <family val="1"/>
    </font>
    <font>
      <sz val="8"/>
      <color indexed="60"/>
      <name val="ＭＳ 明朝"/>
      <family val="1"/>
    </font>
    <font>
      <sz val="10"/>
      <color indexed="60"/>
      <name val="ＭＳ 明朝"/>
      <family val="1"/>
    </font>
    <font>
      <sz val="6"/>
      <color indexed="60"/>
      <name val="ＭＳ 明朝"/>
      <family val="1"/>
    </font>
    <font>
      <sz val="12"/>
      <color indexed="60"/>
      <name val="ＭＳ 明朝"/>
      <family val="1"/>
    </font>
    <font>
      <b/>
      <sz val="11"/>
      <color indexed="60"/>
      <name val="ＭＳ ゴシック"/>
      <family val="3"/>
    </font>
    <font>
      <sz val="7"/>
      <color indexed="60"/>
      <name val="ＭＳ 明朝"/>
      <family val="1"/>
    </font>
    <font>
      <sz val="5"/>
      <color indexed="60"/>
      <name val="ＭＳ 明朝"/>
      <family val="1"/>
    </font>
    <font>
      <sz val="12"/>
      <color indexed="60"/>
      <name val="HGS明朝E"/>
      <family val="1"/>
    </font>
    <font>
      <sz val="9"/>
      <color indexed="60"/>
      <name val="ＭＳ Ｐ明朝"/>
      <family val="1"/>
    </font>
    <font>
      <b/>
      <sz val="10"/>
      <name val="Arial"/>
      <family val="2"/>
    </font>
    <font>
      <b/>
      <sz val="9"/>
      <name val="Arial"/>
      <family val="2"/>
    </font>
    <font>
      <b/>
      <sz val="11"/>
      <name val="Arial"/>
      <family val="2"/>
    </font>
    <font>
      <b/>
      <sz val="14"/>
      <name val="ＭＳ Ｐゴシック"/>
      <family val="3"/>
    </font>
    <font>
      <sz val="12"/>
      <name val="ＭＳ Ｐゴシック"/>
      <family val="3"/>
    </font>
    <font>
      <sz val="7"/>
      <name val="HG丸ｺﾞｼｯｸM-PRO"/>
      <family val="3"/>
    </font>
    <font>
      <sz val="10"/>
      <name val="ＭＳ ゴシック"/>
      <family val="3"/>
    </font>
    <font>
      <b/>
      <sz val="14"/>
      <name val="ＭＳ ゴシック"/>
      <family val="3"/>
    </font>
    <font>
      <sz val="12"/>
      <name val="ＭＳ ゴシック"/>
      <family val="3"/>
    </font>
    <font>
      <b/>
      <sz val="12"/>
      <name val="ＭＳ ゴシック"/>
      <family val="3"/>
    </font>
    <font>
      <b/>
      <u val="single"/>
      <sz val="14"/>
      <name val="ＭＳ ゴシック"/>
      <family val="3"/>
    </font>
    <font>
      <u val="single"/>
      <sz val="10"/>
      <color indexed="12"/>
      <name val="ＭＳ Ｐゴシック"/>
      <family val="3"/>
    </font>
    <font>
      <b/>
      <i/>
      <u val="single"/>
      <sz val="12"/>
      <color indexed="12"/>
      <name val="ＭＳ Ｐゴシック"/>
      <family val="3"/>
    </font>
    <font>
      <u val="single"/>
      <sz val="10"/>
      <color indexed="36"/>
      <name val="ＭＳ Ｐゴシック"/>
      <family val="3"/>
    </font>
    <font>
      <i/>
      <u val="single"/>
      <sz val="12"/>
      <name val="ＭＳ Ｐゴシック"/>
      <family val="3"/>
    </font>
    <font>
      <sz val="14"/>
      <name val="HGP創英角ﾎﾟｯﾌﾟ体"/>
      <family val="3"/>
    </font>
    <font>
      <sz val="14"/>
      <name val="HG創英角ﾎﾟｯﾌﾟ体"/>
      <family val="3"/>
    </font>
    <font>
      <sz val="11"/>
      <color indexed="9"/>
      <name val="ＭＳ Ｐゴシック"/>
      <family val="3"/>
    </font>
    <font>
      <b/>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9"/>
      <name val="MS UI Gothic"/>
      <family val="3"/>
    </font>
    <font>
      <sz val="5"/>
      <color indexed="60"/>
      <name val="ＭＳ Ｐ明朝"/>
      <family val="1"/>
    </font>
    <font>
      <sz val="5"/>
      <color indexed="8"/>
      <name val="ＭＳ 明朝"/>
      <family val="1"/>
    </font>
    <font>
      <sz val="5"/>
      <color indexed="25"/>
      <name val="ＭＳ Ｐ明朝"/>
      <family val="1"/>
    </font>
    <font>
      <sz val="10"/>
      <color indexed="60"/>
      <name val="ＭＳ Ｐ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
      <patternFill patternType="solid">
        <fgColor indexed="42"/>
        <bgColor indexed="64"/>
      </patternFill>
    </fill>
    <fill>
      <patternFill patternType="darkDown"/>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medium"/>
      <bottom style="thin"/>
    </border>
    <border>
      <left style="medium"/>
      <right style="thin"/>
      <top style="thin"/>
      <bottom style="medium"/>
    </border>
    <border>
      <left>
        <color indexed="63"/>
      </left>
      <right>
        <color indexed="63"/>
      </right>
      <top style="medium"/>
      <bottom style="medium"/>
    </border>
    <border>
      <left style="medium"/>
      <right>
        <color indexed="63"/>
      </right>
      <top style="medium"/>
      <bottom style="medium"/>
    </border>
    <border>
      <left style="medium"/>
      <right style="thin"/>
      <top style="thin"/>
      <bottom style="thin"/>
    </border>
    <border>
      <left style="thin"/>
      <right style="medium"/>
      <top style="medium"/>
      <bottom style="thin"/>
    </border>
    <border>
      <left style="thin"/>
      <right style="medium"/>
      <top style="thin"/>
      <bottom style="medium"/>
    </border>
    <border>
      <left style="thin"/>
      <right style="medium"/>
      <top style="medium"/>
      <bottom style="medium"/>
    </border>
    <border>
      <left style="thin"/>
      <right style="medium"/>
      <top style="thin"/>
      <bottom style="thin"/>
    </border>
    <border>
      <left style="medium"/>
      <right style="medium"/>
      <top style="medium"/>
      <bottom style="medium"/>
    </border>
    <border>
      <left style="thin">
        <color indexed="60"/>
      </left>
      <right>
        <color indexed="63"/>
      </right>
      <top>
        <color indexed="63"/>
      </top>
      <bottom>
        <color indexed="63"/>
      </bottom>
    </border>
    <border>
      <left>
        <color indexed="63"/>
      </left>
      <right style="thin">
        <color indexed="60"/>
      </right>
      <top>
        <color indexed="63"/>
      </top>
      <bottom style="thin"/>
    </border>
    <border>
      <left>
        <color indexed="63"/>
      </left>
      <right>
        <color indexed="63"/>
      </right>
      <top style="thin">
        <color indexed="60"/>
      </top>
      <bottom>
        <color indexed="63"/>
      </bottom>
    </border>
    <border>
      <left>
        <color indexed="63"/>
      </left>
      <right style="thin">
        <color indexed="60"/>
      </right>
      <top style="thin"/>
      <bottom style="thin"/>
    </border>
    <border>
      <left style="dotted">
        <color indexed="60"/>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dotted">
        <color indexed="60"/>
      </left>
      <right style="dotted">
        <color indexed="60"/>
      </right>
      <top style="thin">
        <color indexed="60"/>
      </top>
      <bottom>
        <color indexed="63"/>
      </bottom>
    </border>
    <border>
      <left style="thin">
        <color indexed="60"/>
      </left>
      <right style="thin">
        <color indexed="60"/>
      </right>
      <top style="thin">
        <color indexed="60"/>
      </top>
      <bottom style="thin">
        <color indexed="60"/>
      </bottom>
    </border>
    <border>
      <left style="dotted">
        <color indexed="60"/>
      </left>
      <right style="thin">
        <color indexed="60"/>
      </right>
      <top>
        <color indexed="63"/>
      </top>
      <bottom>
        <color indexed="63"/>
      </bottom>
    </border>
    <border>
      <left style="dotted">
        <color indexed="60"/>
      </left>
      <right style="dotted">
        <color indexed="60"/>
      </right>
      <top>
        <color indexed="63"/>
      </top>
      <bottom>
        <color indexed="63"/>
      </bottom>
    </border>
    <border>
      <left>
        <color indexed="63"/>
      </left>
      <right style="thin">
        <color indexed="60"/>
      </right>
      <top>
        <color indexed="63"/>
      </top>
      <bottom>
        <color indexed="63"/>
      </bottom>
    </border>
    <border>
      <left>
        <color indexed="63"/>
      </left>
      <right style="thin"/>
      <top style="thin">
        <color indexed="60"/>
      </top>
      <bottom>
        <color indexed="63"/>
      </bottom>
    </border>
    <border>
      <left style="dotted">
        <color indexed="60"/>
      </left>
      <right>
        <color indexed="63"/>
      </right>
      <top>
        <color indexed="63"/>
      </top>
      <bottom>
        <color indexed="63"/>
      </bottom>
    </border>
    <border>
      <left style="thin">
        <color indexed="60"/>
      </left>
      <right>
        <color indexed="63"/>
      </right>
      <top style="thin">
        <color indexed="60"/>
      </top>
      <bottom style="thin">
        <color indexed="60"/>
      </bottom>
    </border>
    <border>
      <left style="medium">
        <color indexed="60"/>
      </left>
      <right>
        <color indexed="63"/>
      </right>
      <top style="medium">
        <color indexed="60"/>
      </top>
      <bottom>
        <color indexed="63"/>
      </bottom>
    </border>
    <border>
      <left style="dotted">
        <color indexed="60"/>
      </left>
      <right style="thin">
        <color indexed="60"/>
      </right>
      <top style="medium">
        <color indexed="60"/>
      </top>
      <bottom>
        <color indexed="63"/>
      </bottom>
    </border>
    <border>
      <left style="thin">
        <color indexed="60"/>
      </left>
      <right>
        <color indexed="63"/>
      </right>
      <top style="medium">
        <color indexed="60"/>
      </top>
      <bottom>
        <color indexed="63"/>
      </bottom>
    </border>
    <border>
      <left>
        <color indexed="63"/>
      </left>
      <right style="thin">
        <color indexed="60"/>
      </right>
      <top>
        <color indexed="63"/>
      </top>
      <bottom style="thin">
        <color indexed="60"/>
      </bottom>
    </border>
    <border>
      <left style="dotted">
        <color indexed="60"/>
      </left>
      <right style="dotted">
        <color indexed="60"/>
      </right>
      <top style="medium">
        <color indexed="60"/>
      </top>
      <bottom>
        <color indexed="63"/>
      </bottom>
    </border>
    <border>
      <left>
        <color indexed="63"/>
      </left>
      <right style="thin">
        <color indexed="60"/>
      </right>
      <top style="medium">
        <color indexed="60"/>
      </top>
      <bottom>
        <color indexed="63"/>
      </bottom>
    </border>
    <border>
      <left>
        <color indexed="63"/>
      </left>
      <right style="medium">
        <color indexed="60"/>
      </right>
      <top style="medium">
        <color indexed="60"/>
      </top>
      <bottom>
        <color indexed="63"/>
      </bottom>
    </border>
    <border>
      <left style="medium">
        <color indexed="60"/>
      </left>
      <right>
        <color indexed="63"/>
      </right>
      <top style="thin">
        <color indexed="60"/>
      </top>
      <bottom>
        <color indexed="63"/>
      </bottom>
    </border>
    <border>
      <left>
        <color indexed="63"/>
      </left>
      <right style="medium">
        <color indexed="60"/>
      </right>
      <top style="thin">
        <color indexed="60"/>
      </top>
      <bottom>
        <color indexed="63"/>
      </bottom>
    </border>
    <border>
      <left style="medium">
        <color indexed="60"/>
      </left>
      <right>
        <color indexed="63"/>
      </right>
      <top>
        <color indexed="63"/>
      </top>
      <bottom>
        <color indexed="63"/>
      </bottom>
    </border>
    <border>
      <left>
        <color indexed="63"/>
      </left>
      <right style="medium">
        <color indexed="60"/>
      </right>
      <top>
        <color indexed="63"/>
      </top>
      <bottom>
        <color indexed="63"/>
      </bottom>
    </border>
    <border>
      <left style="medium">
        <color indexed="60"/>
      </left>
      <right style="dotted">
        <color indexed="60"/>
      </right>
      <top style="medium">
        <color indexed="60"/>
      </top>
      <bottom>
        <color indexed="63"/>
      </bottom>
    </border>
    <border>
      <left style="medium">
        <color indexed="60"/>
      </left>
      <right style="dotted">
        <color indexed="60"/>
      </right>
      <top>
        <color indexed="63"/>
      </top>
      <bottom>
        <color indexed="63"/>
      </bottom>
    </border>
    <border>
      <left style="medium">
        <color indexed="60"/>
      </left>
      <right style="dotted">
        <color indexed="60"/>
      </right>
      <top style="thin">
        <color indexed="60"/>
      </top>
      <bottom>
        <color indexed="63"/>
      </bottom>
    </border>
    <border>
      <left>
        <color indexed="63"/>
      </left>
      <right>
        <color indexed="63"/>
      </right>
      <top style="medium">
        <color indexed="60"/>
      </top>
      <bottom>
        <color indexed="63"/>
      </bottom>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style="dotted">
        <color indexed="60"/>
      </left>
      <right style="medium">
        <color indexed="60"/>
      </right>
      <top style="medium">
        <color indexed="60"/>
      </top>
      <bottom>
        <color indexed="63"/>
      </bottom>
    </border>
    <border>
      <left style="dotted">
        <color indexed="60"/>
      </left>
      <right style="medium">
        <color indexed="60"/>
      </right>
      <top>
        <color indexed="63"/>
      </top>
      <bottom>
        <color indexed="63"/>
      </bottom>
    </border>
    <border>
      <left style="dotted">
        <color indexed="60"/>
      </left>
      <right style="thin">
        <color indexed="60"/>
      </right>
      <top>
        <color indexed="63"/>
      </top>
      <bottom style="thin">
        <color indexed="60"/>
      </bottom>
    </border>
    <border>
      <left style="dotted">
        <color indexed="60"/>
      </left>
      <right style="dotted">
        <color indexed="60"/>
      </right>
      <top>
        <color indexed="63"/>
      </top>
      <bottom style="thin">
        <color indexed="60"/>
      </bottom>
    </border>
    <border>
      <left style="dotted">
        <color indexed="60"/>
      </left>
      <right style="thin">
        <color indexed="60"/>
      </right>
      <top style="thin">
        <color indexed="60"/>
      </top>
      <bottom style="thin">
        <color indexed="60"/>
      </bottom>
    </border>
    <border>
      <left>
        <color indexed="63"/>
      </left>
      <right>
        <color indexed="63"/>
      </right>
      <top style="thin">
        <color indexed="60"/>
      </top>
      <bottom style="thin">
        <color indexed="60"/>
      </bottom>
    </border>
    <border>
      <left style="dotted">
        <color indexed="60"/>
      </left>
      <right style="dotted">
        <color indexed="60"/>
      </right>
      <top style="thin">
        <color indexed="60"/>
      </top>
      <bottom style="thin">
        <color indexed="60"/>
      </bottom>
    </border>
    <border>
      <left>
        <color indexed="63"/>
      </left>
      <right style="thin">
        <color indexed="60"/>
      </right>
      <top style="thin">
        <color indexed="60"/>
      </top>
      <bottom style="thin">
        <color indexed="60"/>
      </bottom>
    </border>
    <border>
      <left style="medium">
        <color indexed="60"/>
      </left>
      <right style="dotted">
        <color indexed="60"/>
      </right>
      <top>
        <color indexed="63"/>
      </top>
      <bottom style="thin">
        <color indexed="60"/>
      </bottom>
    </border>
    <border>
      <left>
        <color indexed="63"/>
      </left>
      <right style="medium">
        <color indexed="60"/>
      </right>
      <top>
        <color indexed="63"/>
      </top>
      <bottom style="thin">
        <color indexed="60"/>
      </bottom>
    </border>
    <border>
      <left style="medium">
        <color indexed="60"/>
      </left>
      <right style="dotted">
        <color indexed="60"/>
      </right>
      <top>
        <color indexed="63"/>
      </top>
      <bottom style="medium">
        <color indexed="60"/>
      </bottom>
    </border>
    <border>
      <left style="dotted">
        <color indexed="60"/>
      </left>
      <right style="thin">
        <color indexed="60"/>
      </right>
      <top>
        <color indexed="63"/>
      </top>
      <bottom style="medium">
        <color indexed="60"/>
      </bottom>
    </border>
    <border>
      <left style="thin">
        <color indexed="60"/>
      </left>
      <right>
        <color indexed="63"/>
      </right>
      <top>
        <color indexed="63"/>
      </top>
      <bottom style="medium">
        <color indexed="60"/>
      </bottom>
    </border>
    <border>
      <left style="dotted">
        <color indexed="60"/>
      </left>
      <right style="dotted">
        <color indexed="60"/>
      </right>
      <top>
        <color indexed="63"/>
      </top>
      <bottom style="medium">
        <color indexed="60"/>
      </bottom>
    </border>
    <border>
      <left>
        <color indexed="63"/>
      </left>
      <right style="thin">
        <color indexed="60"/>
      </right>
      <top>
        <color indexed="63"/>
      </top>
      <bottom style="medium">
        <color indexed="60"/>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medium">
        <color indexed="60"/>
      </left>
      <right>
        <color indexed="63"/>
      </right>
      <top>
        <color indexed="63"/>
      </top>
      <bottom style="thin">
        <color indexed="60"/>
      </bottom>
    </border>
    <border>
      <left style="medium">
        <color indexed="60"/>
      </left>
      <right>
        <color indexed="63"/>
      </right>
      <top style="thin">
        <color indexed="60"/>
      </top>
      <bottom style="thin">
        <color indexed="60"/>
      </bottom>
    </border>
    <border>
      <left>
        <color indexed="63"/>
      </left>
      <right style="medium">
        <color indexed="60"/>
      </right>
      <top style="thin">
        <color indexed="60"/>
      </top>
      <bottom style="thin">
        <color indexed="60"/>
      </bottom>
    </border>
    <border>
      <left>
        <color indexed="63"/>
      </left>
      <right style="thin"/>
      <top>
        <color indexed="63"/>
      </top>
      <bottom style="thin">
        <color indexed="60"/>
      </bottom>
    </border>
    <border>
      <left style="dotted">
        <color indexed="60"/>
      </left>
      <right>
        <color indexed="63"/>
      </right>
      <top>
        <color indexed="63"/>
      </top>
      <bottom style="thin">
        <color indexed="60"/>
      </bottom>
    </border>
    <border>
      <left style="medium">
        <color indexed="60"/>
      </left>
      <right>
        <color indexed="63"/>
      </right>
      <top>
        <color indexed="63"/>
      </top>
      <bottom style="medium">
        <color indexed="60"/>
      </bottom>
    </border>
    <border>
      <left style="dotted">
        <color indexed="60"/>
      </left>
      <right>
        <color indexed="63"/>
      </right>
      <top>
        <color indexed="63"/>
      </top>
      <bottom style="medium">
        <color indexed="60"/>
      </bottom>
    </border>
    <border>
      <left style="dotted">
        <color indexed="60"/>
      </left>
      <right style="medium">
        <color indexed="60"/>
      </right>
      <top>
        <color indexed="63"/>
      </top>
      <bottom style="thin">
        <color indexed="60"/>
      </bottom>
    </border>
    <border>
      <left style="dotted">
        <color indexed="60"/>
      </left>
      <right style="medium">
        <color indexed="60"/>
      </right>
      <top>
        <color indexed="63"/>
      </top>
      <bottom style="medium">
        <color indexed="60"/>
      </bottom>
    </border>
    <border>
      <left style="thin">
        <color indexed="60"/>
      </left>
      <right style="medium">
        <color indexed="60"/>
      </right>
      <top style="thin">
        <color indexed="60"/>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style="mediumDashDotDot"/>
      <top>
        <color indexed="63"/>
      </top>
      <bottom>
        <color indexed="63"/>
      </bottom>
    </border>
    <border>
      <left style="mediumDashDotDot"/>
      <right>
        <color indexed="63"/>
      </right>
      <top style="mediumDashDotDot"/>
      <bottom>
        <color indexed="63"/>
      </bottom>
    </border>
    <border>
      <left style="thin">
        <color indexed="60"/>
      </left>
      <right style="thin">
        <color indexed="60"/>
      </right>
      <top>
        <color indexed="63"/>
      </top>
      <bottom style="thin">
        <color indexed="60"/>
      </bottom>
    </border>
    <border>
      <left style="thin">
        <color indexed="60"/>
      </left>
      <right>
        <color indexed="63"/>
      </right>
      <top style="medium">
        <color indexed="60"/>
      </top>
      <bottom style="thin">
        <color indexed="60"/>
      </bottom>
    </border>
    <border>
      <left style="dotted">
        <color indexed="60"/>
      </left>
      <right>
        <color indexed="63"/>
      </right>
      <top style="medium">
        <color indexed="60"/>
      </top>
      <bottom style="thin">
        <color indexed="60"/>
      </bottom>
    </border>
    <border>
      <left style="dotted">
        <color indexed="60"/>
      </left>
      <right style="dotted">
        <color indexed="60"/>
      </right>
      <top style="medium">
        <color indexed="60"/>
      </top>
      <bottom style="thin">
        <color indexed="60"/>
      </bottom>
    </border>
    <border>
      <left>
        <color indexed="63"/>
      </left>
      <right style="thin">
        <color indexed="60"/>
      </right>
      <top style="medium">
        <color indexed="60"/>
      </top>
      <bottom style="thin">
        <color indexed="60"/>
      </bottom>
    </border>
    <border>
      <left>
        <color indexed="63"/>
      </left>
      <right>
        <color indexed="63"/>
      </right>
      <top style="medium">
        <color indexed="60"/>
      </top>
      <bottom style="thin">
        <color indexed="60"/>
      </bottom>
    </border>
    <border>
      <left style="dotted">
        <color indexed="60"/>
      </left>
      <right style="thin">
        <color indexed="60"/>
      </right>
      <top style="medium">
        <color indexed="60"/>
      </top>
      <bottom style="thin">
        <color indexed="60"/>
      </bottom>
    </border>
    <border>
      <left style="thin">
        <color indexed="60"/>
      </left>
      <right style="dotted">
        <color indexed="60"/>
      </right>
      <top>
        <color indexed="63"/>
      </top>
      <bottom style="thin">
        <color indexed="60"/>
      </bottom>
    </border>
    <border>
      <left style="dotted">
        <color indexed="37"/>
      </left>
      <right style="dotted">
        <color indexed="60"/>
      </right>
      <top>
        <color indexed="63"/>
      </top>
      <bottom style="thin">
        <color indexed="60"/>
      </bottom>
    </border>
    <border>
      <left style="dotted">
        <color indexed="37"/>
      </left>
      <right style="dotted">
        <color indexed="60"/>
      </right>
      <top style="thin">
        <color indexed="60"/>
      </top>
      <bottom style="thin">
        <color indexed="60"/>
      </bottom>
    </border>
    <border>
      <left style="dotted">
        <color indexed="37"/>
      </left>
      <right style="dotted">
        <color indexed="37"/>
      </right>
      <top style="thin">
        <color indexed="60"/>
      </top>
      <bottom>
        <color indexed="63"/>
      </bottom>
    </border>
    <border>
      <left style="thin">
        <color indexed="60"/>
      </left>
      <right style="dotted">
        <color indexed="60"/>
      </right>
      <top style="thin">
        <color indexed="60"/>
      </top>
      <bottom style="thin">
        <color indexed="60"/>
      </bottom>
    </border>
    <border>
      <left style="dotted">
        <color indexed="37"/>
      </left>
      <right style="thin">
        <color indexed="60"/>
      </right>
      <top style="thin">
        <color indexed="60"/>
      </top>
      <bottom style="medium">
        <color indexed="60"/>
      </bottom>
    </border>
    <border>
      <left style="thin"/>
      <right style="thin"/>
      <top style="medium"/>
      <bottom style="thin"/>
    </border>
    <border>
      <left style="thin"/>
      <right style="thin"/>
      <top style="thin"/>
      <bottom style="medium"/>
    </border>
    <border>
      <left style="thin"/>
      <right style="medium"/>
      <top style="thin"/>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style="medium"/>
    </border>
    <border>
      <left style="dotted">
        <color indexed="37"/>
      </left>
      <right style="dotted">
        <color indexed="60"/>
      </right>
      <top>
        <color indexed="63"/>
      </top>
      <bottom>
        <color indexed="63"/>
      </bottom>
    </border>
    <border>
      <left style="dotted">
        <color indexed="37"/>
      </left>
      <right style="dotted">
        <color indexed="60"/>
      </right>
      <top style="thin">
        <color indexed="60"/>
      </top>
      <bottom>
        <color indexed="63"/>
      </bottom>
    </border>
    <border>
      <left>
        <color indexed="63"/>
      </left>
      <right style="thin">
        <color indexed="60"/>
      </right>
      <top style="thin"/>
      <bottom>
        <color indexed="63"/>
      </bottom>
    </border>
    <border>
      <left style="dotted">
        <color indexed="37"/>
      </left>
      <right style="dotted">
        <color indexed="37"/>
      </right>
      <top>
        <color indexed="63"/>
      </top>
      <bottom>
        <color indexed="63"/>
      </bottom>
    </border>
    <border>
      <left style="dotted">
        <color indexed="37"/>
      </left>
      <right style="dotted">
        <color indexed="37"/>
      </right>
      <top>
        <color indexed="63"/>
      </top>
      <bottom style="thin">
        <color indexed="60"/>
      </bottom>
    </border>
    <border>
      <left style="medium">
        <color indexed="60"/>
      </left>
      <right>
        <color indexed="63"/>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color indexed="60"/>
      </left>
      <right style="thin">
        <color indexed="60"/>
      </right>
      <top>
        <color indexed="63"/>
      </top>
      <bottom>
        <color indexed="63"/>
      </bottom>
    </border>
    <border>
      <left style="thin">
        <color indexed="60"/>
      </left>
      <right style="thin"/>
      <top style="thin">
        <color indexed="60"/>
      </top>
      <bottom style="thin">
        <color indexed="60"/>
      </bottom>
    </border>
    <border>
      <left style="thin"/>
      <right style="thin"/>
      <top style="thin">
        <color indexed="60"/>
      </top>
      <bottom style="thin">
        <color indexed="60"/>
      </bottom>
    </border>
    <border>
      <left style="thin"/>
      <right style="thin">
        <color indexed="60"/>
      </right>
      <top style="thin">
        <color indexed="60"/>
      </top>
      <bottom style="thin">
        <color indexed="60"/>
      </bottom>
    </border>
    <border>
      <left style="thin"/>
      <right>
        <color indexed="63"/>
      </right>
      <top>
        <color indexed="63"/>
      </top>
      <bottom>
        <color indexed="63"/>
      </bottom>
    </border>
    <border>
      <left style="thin">
        <color indexed="60"/>
      </left>
      <right style="thin">
        <color indexed="60"/>
      </right>
      <top style="thin">
        <color indexed="60"/>
      </top>
      <bottom>
        <color indexed="63"/>
      </bottom>
    </border>
    <border>
      <left style="dotted">
        <color indexed="60"/>
      </left>
      <right>
        <color indexed="63"/>
      </right>
      <top style="thin">
        <color indexed="60"/>
      </top>
      <bottom>
        <color indexed="63"/>
      </bottom>
    </border>
    <border>
      <left style="thin">
        <color indexed="60"/>
      </left>
      <right style="thin"/>
      <top>
        <color indexed="63"/>
      </top>
      <bottom style="thin">
        <color indexed="60"/>
      </bottom>
    </border>
    <border>
      <left style="thin"/>
      <right style="thin"/>
      <top>
        <color indexed="63"/>
      </top>
      <bottom style="thin">
        <color indexed="60"/>
      </bottom>
    </border>
    <border>
      <left style="thin"/>
      <right style="thin">
        <color indexed="60"/>
      </right>
      <top>
        <color indexed="63"/>
      </top>
      <bottom style="thin">
        <color indexed="60"/>
      </bottom>
    </border>
    <border>
      <left style="thin">
        <color indexed="60"/>
      </left>
      <right style="thin"/>
      <top style="thin">
        <color indexed="60"/>
      </top>
      <bottom style="thin"/>
    </border>
    <border>
      <left style="thin"/>
      <right style="thin"/>
      <top style="thin">
        <color indexed="60"/>
      </top>
      <bottom style="thin"/>
    </border>
    <border>
      <left style="thin"/>
      <right style="thin">
        <color indexed="60"/>
      </right>
      <top style="thin">
        <color indexed="60"/>
      </top>
      <bottom style="thin"/>
    </border>
    <border>
      <left style="thin">
        <color indexed="60"/>
      </left>
      <right style="thin"/>
      <top style="thin"/>
      <bottom style="thin"/>
    </border>
    <border>
      <left style="thin"/>
      <right style="thin">
        <color indexed="60"/>
      </right>
      <top style="thin"/>
      <bottom style="thin"/>
    </border>
    <border>
      <left style="thin">
        <color indexed="60"/>
      </left>
      <right style="thin"/>
      <top style="thin"/>
      <bottom>
        <color indexed="63"/>
      </bottom>
    </border>
    <border>
      <left style="thin"/>
      <right style="thin"/>
      <top style="thin"/>
      <bottom>
        <color indexed="63"/>
      </bottom>
    </border>
    <border>
      <left style="thin"/>
      <right style="thin">
        <color indexed="60"/>
      </right>
      <top style="thin"/>
      <bottom>
        <color indexed="63"/>
      </bottom>
    </border>
    <border>
      <left style="thin">
        <color indexed="60"/>
      </left>
      <right style="thin"/>
      <top style="thin">
        <color indexed="60"/>
      </top>
      <bottom>
        <color indexed="63"/>
      </bottom>
    </border>
    <border>
      <left style="thin"/>
      <right style="thin"/>
      <top style="thin">
        <color indexed="60"/>
      </top>
      <bottom>
        <color indexed="63"/>
      </bottom>
    </border>
    <border>
      <left style="thin"/>
      <right style="thin">
        <color indexed="60"/>
      </right>
      <top style="thin">
        <color indexed="60"/>
      </top>
      <bottom>
        <color indexed="63"/>
      </bottom>
    </border>
    <border>
      <left style="thin">
        <color indexed="60"/>
      </left>
      <right style="thin"/>
      <top>
        <color indexed="63"/>
      </top>
      <bottom>
        <color indexed="63"/>
      </bottom>
    </border>
    <border>
      <left style="thin"/>
      <right style="thin"/>
      <top>
        <color indexed="63"/>
      </top>
      <bottom>
        <color indexed="63"/>
      </bottom>
    </border>
    <border>
      <left style="thin">
        <color indexed="60"/>
      </left>
      <right>
        <color indexed="63"/>
      </right>
      <top style="thin">
        <color indexed="60"/>
      </top>
      <bottom style="medium">
        <color indexed="60"/>
      </bottom>
    </border>
    <border>
      <left>
        <color indexed="63"/>
      </left>
      <right>
        <color indexed="63"/>
      </right>
      <top style="thin">
        <color indexed="60"/>
      </top>
      <bottom style="medium">
        <color indexed="60"/>
      </bottom>
    </border>
    <border>
      <left>
        <color indexed="63"/>
      </left>
      <right style="thin">
        <color indexed="60"/>
      </right>
      <top style="thin">
        <color indexed="60"/>
      </top>
      <bottom style="medium">
        <color indexed="60"/>
      </bottom>
    </border>
    <border>
      <left style="thin"/>
      <right>
        <color indexed="63"/>
      </right>
      <top style="thin">
        <color indexed="60"/>
      </top>
      <bottom style="thin"/>
    </border>
    <border>
      <left style="thin"/>
      <right>
        <color indexed="63"/>
      </right>
      <top style="thin"/>
      <bottom>
        <color indexed="63"/>
      </bottom>
    </border>
    <border>
      <left>
        <color indexed="63"/>
      </left>
      <right style="thin"/>
      <top style="thin">
        <color indexed="60"/>
      </top>
      <bottom style="thin"/>
    </border>
    <border>
      <left>
        <color indexed="63"/>
      </left>
      <right style="thin"/>
      <top style="thin"/>
      <bottom>
        <color indexed="63"/>
      </bottom>
    </border>
    <border>
      <left style="thin"/>
      <right>
        <color indexed="63"/>
      </right>
      <top style="thin">
        <color indexed="60"/>
      </top>
      <bottom style="thin">
        <color indexed="60"/>
      </bottom>
    </border>
    <border>
      <left style="thin">
        <color indexed="60"/>
      </left>
      <right style="thin"/>
      <top>
        <color indexed="63"/>
      </top>
      <bottom style="thin"/>
    </border>
    <border>
      <left style="thin"/>
      <right>
        <color indexed="63"/>
      </right>
      <top>
        <color indexed="63"/>
      </top>
      <bottom style="thin"/>
    </border>
    <border>
      <left style="thin">
        <color indexed="60"/>
      </left>
      <right style="thin"/>
      <top style="thin"/>
      <bottom style="thin">
        <color indexed="60"/>
      </bottom>
    </border>
    <border>
      <left style="thin"/>
      <right>
        <color indexed="63"/>
      </right>
      <top style="thin"/>
      <bottom style="thin">
        <color indexed="60"/>
      </bottom>
    </border>
    <border>
      <left>
        <color indexed="63"/>
      </left>
      <right style="thin"/>
      <top style="thin"/>
      <bottom style="thin">
        <color indexed="60"/>
      </bottom>
    </border>
    <border>
      <left style="thin"/>
      <right style="thin"/>
      <top style="thin"/>
      <bottom style="thin">
        <color indexed="60"/>
      </bottom>
    </border>
    <border>
      <left style="thin"/>
      <right style="thin">
        <color indexed="60"/>
      </right>
      <top style="thin"/>
      <bottom style="thin">
        <color indexed="60"/>
      </bottom>
    </border>
    <border>
      <left style="mediumDashDotDot"/>
      <right>
        <color indexed="63"/>
      </right>
      <top>
        <color indexed="63"/>
      </top>
      <bottom>
        <color indexed="63"/>
      </bottom>
    </border>
    <border>
      <left style="mediumDashDotDot"/>
      <right>
        <color indexed="63"/>
      </right>
      <top>
        <color indexed="63"/>
      </top>
      <bottom style="mediumDashDotDot"/>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7" fillId="0" borderId="0" applyNumberFormat="0" applyFill="0" applyBorder="0" applyAlignment="0" applyProtection="0"/>
    <xf numFmtId="0" fontId="80" fillId="32" borderId="0" applyNumberFormat="0" applyBorder="0" applyAlignment="0" applyProtection="0"/>
  </cellStyleXfs>
  <cellXfs count="544">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9" fillId="0" borderId="1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Fill="1" applyBorder="1" applyAlignment="1">
      <alignment vertical="center"/>
    </xf>
    <xf numFmtId="176" fontId="9" fillId="0" borderId="13" xfId="0" applyNumberFormat="1" applyFont="1" applyBorder="1" applyAlignment="1">
      <alignment vertical="center"/>
    </xf>
    <xf numFmtId="0" fontId="9" fillId="0" borderId="14" xfId="0" applyFont="1" applyFill="1" applyBorder="1" applyAlignment="1">
      <alignment vertical="center"/>
    </xf>
    <xf numFmtId="176" fontId="9" fillId="0" borderId="0" xfId="0" applyNumberFormat="1" applyFont="1" applyAlignment="1">
      <alignment vertical="center"/>
    </xf>
    <xf numFmtId="0" fontId="9" fillId="0" borderId="15"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38" fontId="9" fillId="0" borderId="16" xfId="0" applyNumberFormat="1" applyFont="1" applyBorder="1" applyAlignment="1">
      <alignment vertical="center"/>
    </xf>
    <xf numFmtId="38" fontId="9" fillId="0" borderId="17" xfId="0" applyNumberFormat="1" applyFont="1" applyBorder="1" applyAlignment="1">
      <alignment vertical="center"/>
    </xf>
    <xf numFmtId="0" fontId="3" fillId="0" borderId="0" xfId="0" applyFont="1" applyBorder="1" applyAlignment="1">
      <alignment vertical="center"/>
    </xf>
    <xf numFmtId="0" fontId="9" fillId="33" borderId="18" xfId="0" applyFont="1" applyFill="1" applyBorder="1" applyAlignment="1" applyProtection="1">
      <alignment vertical="center"/>
      <protection locked="0"/>
    </xf>
    <xf numFmtId="176" fontId="9" fillId="33" borderId="16" xfId="0" applyNumberFormat="1" applyFont="1" applyFill="1" applyBorder="1" applyAlignment="1" applyProtection="1">
      <alignment vertical="center"/>
      <protection locked="0"/>
    </xf>
    <xf numFmtId="176" fontId="9" fillId="33" borderId="19" xfId="0" applyNumberFormat="1" applyFont="1" applyFill="1" applyBorder="1" applyAlignment="1" applyProtection="1">
      <alignment vertical="center"/>
      <protection locked="0"/>
    </xf>
    <xf numFmtId="38" fontId="9" fillId="33" borderId="19" xfId="49" applyFont="1" applyFill="1" applyBorder="1" applyAlignment="1" applyProtection="1">
      <alignment vertical="center"/>
      <protection locked="0"/>
    </xf>
    <xf numFmtId="38" fontId="9" fillId="33" borderId="17" xfId="49" applyFont="1" applyFill="1" applyBorder="1" applyAlignment="1" applyProtection="1">
      <alignment vertical="center"/>
      <protection locked="0"/>
    </xf>
    <xf numFmtId="38" fontId="9" fillId="33" borderId="18" xfId="49" applyFont="1" applyFill="1" applyBorder="1" applyAlignment="1" applyProtection="1">
      <alignment vertical="center"/>
      <protection locked="0"/>
    </xf>
    <xf numFmtId="0" fontId="9" fillId="0" borderId="20" xfId="0" applyFont="1" applyBorder="1" applyAlignment="1">
      <alignment vertical="center"/>
    </xf>
    <xf numFmtId="0" fontId="5" fillId="0" borderId="0" xfId="0" applyFont="1" applyBorder="1" applyAlignment="1">
      <alignment horizontal="right" shrinkToFit="1"/>
    </xf>
    <xf numFmtId="0" fontId="2" fillId="0" borderId="21" xfId="0" applyFont="1" applyBorder="1" applyAlignment="1">
      <alignment vertical="center"/>
    </xf>
    <xf numFmtId="0" fontId="14" fillId="0" borderId="0" xfId="0" applyFont="1" applyBorder="1" applyAlignment="1">
      <alignment/>
    </xf>
    <xf numFmtId="0" fontId="17" fillId="0" borderId="0" xfId="0" applyFont="1" applyBorder="1" applyAlignment="1">
      <alignment horizontal="right" vertical="center" shrinkToFit="1"/>
    </xf>
    <xf numFmtId="0" fontId="17" fillId="0" borderId="0" xfId="0" applyFont="1" applyBorder="1" applyAlignment="1">
      <alignment horizontal="right" shrinkToFit="1"/>
    </xf>
    <xf numFmtId="49" fontId="14" fillId="0" borderId="22" xfId="0" applyNumberFormat="1" applyFont="1" applyBorder="1" applyAlignment="1">
      <alignment horizontal="center" vertical="center"/>
    </xf>
    <xf numFmtId="0" fontId="14" fillId="0" borderId="23" xfId="0" applyFont="1" applyBorder="1" applyAlignment="1">
      <alignment/>
    </xf>
    <xf numFmtId="49" fontId="14" fillId="0" borderId="24" xfId="0" applyNumberFormat="1" applyFont="1" applyBorder="1" applyAlignment="1">
      <alignment horizontal="center" vertical="center"/>
    </xf>
    <xf numFmtId="0" fontId="17" fillId="0" borderId="25" xfId="0" applyFont="1" applyBorder="1" applyAlignment="1">
      <alignment horizontal="right" shrinkToFit="1"/>
    </xf>
    <xf numFmtId="0" fontId="17" fillId="0" borderId="26" xfId="0" applyFont="1" applyBorder="1" applyAlignment="1">
      <alignment horizontal="right" shrinkToFit="1"/>
    </xf>
    <xf numFmtId="0" fontId="17" fillId="0" borderId="27" xfId="0" applyFont="1" applyBorder="1" applyAlignment="1">
      <alignment horizontal="right" shrinkToFit="1"/>
    </xf>
    <xf numFmtId="0" fontId="17" fillId="0" borderId="28" xfId="0" applyFont="1" applyBorder="1" applyAlignment="1">
      <alignment horizontal="right" shrinkToFit="1"/>
    </xf>
    <xf numFmtId="49" fontId="2" fillId="0" borderId="27" xfId="0" applyNumberFormat="1" applyFont="1" applyBorder="1" applyAlignment="1">
      <alignment vertical="center"/>
    </xf>
    <xf numFmtId="0" fontId="14" fillId="0" borderId="26" xfId="0" applyFont="1" applyBorder="1" applyAlignment="1">
      <alignment/>
    </xf>
    <xf numFmtId="0" fontId="14" fillId="0" borderId="27" xfId="0" applyFont="1" applyBorder="1" applyAlignment="1">
      <alignment/>
    </xf>
    <xf numFmtId="49" fontId="14" fillId="0" borderId="29" xfId="0" applyNumberFormat="1" applyFont="1" applyBorder="1" applyAlignment="1">
      <alignment horizontal="center" vertical="center"/>
    </xf>
    <xf numFmtId="0" fontId="5" fillId="0" borderId="30" xfId="0" applyFont="1" applyBorder="1" applyAlignment="1">
      <alignment horizontal="right" shrinkToFit="1"/>
    </xf>
    <xf numFmtId="0" fontId="5" fillId="0" borderId="25" xfId="0" applyFont="1" applyBorder="1" applyAlignment="1">
      <alignment horizontal="right" shrinkToFit="1"/>
    </xf>
    <xf numFmtId="0" fontId="5" fillId="0" borderId="31" xfId="0" applyFont="1" applyBorder="1" applyAlignment="1">
      <alignment horizontal="right" shrinkToFit="1"/>
    </xf>
    <xf numFmtId="0" fontId="5" fillId="0" borderId="21" xfId="0" applyFont="1" applyBorder="1" applyAlignment="1">
      <alignment horizontal="right" shrinkToFit="1"/>
    </xf>
    <xf numFmtId="0" fontId="5" fillId="0" borderId="32" xfId="0" applyFont="1" applyBorder="1" applyAlignment="1">
      <alignment horizontal="right" shrinkToFit="1"/>
    </xf>
    <xf numFmtId="0" fontId="5" fillId="0" borderId="26" xfId="0" applyFont="1" applyBorder="1" applyAlignment="1">
      <alignment horizontal="right" shrinkToFit="1"/>
    </xf>
    <xf numFmtId="0" fontId="5" fillId="0" borderId="28" xfId="0" applyFont="1" applyBorder="1" applyAlignment="1">
      <alignment horizontal="right" shrinkToFit="1"/>
    </xf>
    <xf numFmtId="0" fontId="5" fillId="0" borderId="27" xfId="0" applyFont="1" applyBorder="1" applyAlignment="1">
      <alignment horizontal="right" shrinkToFit="1"/>
    </xf>
    <xf numFmtId="0" fontId="5" fillId="0" borderId="33" xfId="0" applyFont="1" applyBorder="1" applyAlignment="1">
      <alignment horizontal="right" shrinkToFit="1"/>
    </xf>
    <xf numFmtId="0" fontId="5" fillId="0" borderId="23" xfId="0" applyFont="1" applyBorder="1" applyAlignment="1">
      <alignment horizontal="right" shrinkToFit="1"/>
    </xf>
    <xf numFmtId="0" fontId="5" fillId="0" borderId="34" xfId="0" applyFont="1" applyBorder="1" applyAlignment="1">
      <alignment horizontal="right" shrinkToFit="1"/>
    </xf>
    <xf numFmtId="49" fontId="14" fillId="0" borderId="35" xfId="0" applyNumberFormat="1" applyFont="1" applyBorder="1" applyAlignment="1">
      <alignment horizontal="center" vertical="center"/>
    </xf>
    <xf numFmtId="0" fontId="21" fillId="0" borderId="36" xfId="0" applyFont="1" applyBorder="1" applyAlignment="1">
      <alignment horizontal="left" vertical="center" shrinkToFit="1"/>
    </xf>
    <xf numFmtId="0" fontId="5" fillId="0" borderId="37" xfId="0" applyFont="1" applyBorder="1" applyAlignment="1">
      <alignment horizontal="right" shrinkToFit="1"/>
    </xf>
    <xf numFmtId="0" fontId="5" fillId="0" borderId="38" xfId="0" applyFont="1" applyBorder="1" applyAlignment="1">
      <alignment horizontal="right" shrinkToFit="1"/>
    </xf>
    <xf numFmtId="0" fontId="24" fillId="0" borderId="39" xfId="0" applyFont="1" applyBorder="1" applyAlignment="1">
      <alignment horizontal="right"/>
    </xf>
    <xf numFmtId="0" fontId="5" fillId="0" borderId="40" xfId="0" applyFont="1" applyBorder="1" applyAlignment="1">
      <alignment horizontal="right" shrinkToFit="1"/>
    </xf>
    <xf numFmtId="0" fontId="5" fillId="0" borderId="41" xfId="0" applyFont="1" applyBorder="1" applyAlignment="1">
      <alignment horizontal="right" shrinkToFit="1"/>
    </xf>
    <xf numFmtId="0" fontId="21" fillId="0" borderId="42" xfId="0" applyFont="1" applyBorder="1" applyAlignment="1">
      <alignment horizontal="right" vertical="center" shrinkToFit="1"/>
    </xf>
    <xf numFmtId="0" fontId="21" fillId="0" borderId="43" xfId="0" applyFont="1" applyBorder="1" applyAlignment="1">
      <alignment horizontal="left" vertical="center" shrinkToFit="1"/>
    </xf>
    <xf numFmtId="0" fontId="21" fillId="0" borderId="44" xfId="0" applyFont="1" applyBorder="1" applyAlignment="1">
      <alignment horizontal="right" vertical="center" shrinkToFit="1"/>
    </xf>
    <xf numFmtId="0" fontId="21" fillId="0" borderId="45" xfId="0" applyFont="1" applyBorder="1" applyAlignment="1">
      <alignment horizontal="left" vertical="center" shrinkToFit="1"/>
    </xf>
    <xf numFmtId="0" fontId="21" fillId="0" borderId="46" xfId="0" applyFont="1" applyBorder="1" applyAlignment="1">
      <alignment horizontal="right" vertical="center" shrinkToFit="1"/>
    </xf>
    <xf numFmtId="0" fontId="17" fillId="0" borderId="47" xfId="0" applyFont="1" applyBorder="1" applyAlignment="1">
      <alignment horizontal="right" vertical="center" shrinkToFit="1"/>
    </xf>
    <xf numFmtId="0" fontId="17" fillId="0" borderId="37" xfId="0" applyFont="1" applyBorder="1" applyAlignment="1">
      <alignment horizontal="right" shrinkToFit="1"/>
    </xf>
    <xf numFmtId="0" fontId="17" fillId="0" borderId="38" xfId="0" applyFont="1" applyBorder="1" applyAlignment="1">
      <alignment horizontal="right" shrinkToFit="1"/>
    </xf>
    <xf numFmtId="0" fontId="17" fillId="0" borderId="40" xfId="0" applyFont="1" applyBorder="1" applyAlignment="1">
      <alignment horizontal="right" shrinkToFit="1"/>
    </xf>
    <xf numFmtId="0" fontId="17" fillId="0" borderId="41" xfId="0" applyFont="1" applyBorder="1" applyAlignment="1">
      <alignment horizontal="right" shrinkToFit="1"/>
    </xf>
    <xf numFmtId="0" fontId="17" fillId="0" borderId="42" xfId="0" applyFont="1" applyBorder="1" applyAlignment="1">
      <alignment horizontal="right" shrinkToFit="1"/>
    </xf>
    <xf numFmtId="0" fontId="21" fillId="0" borderId="48" xfId="0" applyFont="1" applyBorder="1" applyAlignment="1">
      <alignment horizontal="left" vertical="center" shrinkToFit="1"/>
    </xf>
    <xf numFmtId="0" fontId="21" fillId="0" borderId="46" xfId="0" applyFont="1" applyBorder="1" applyAlignment="1">
      <alignment vertical="center" shrinkToFit="1"/>
    </xf>
    <xf numFmtId="0" fontId="21" fillId="0" borderId="49" xfId="0" applyFont="1" applyBorder="1" applyAlignment="1">
      <alignment horizontal="left" vertical="center" shrinkToFit="1"/>
    </xf>
    <xf numFmtId="0" fontId="5" fillId="0" borderId="50" xfId="0" applyFont="1" applyBorder="1" applyAlignment="1">
      <alignment horizontal="right" shrinkToFit="1"/>
    </xf>
    <xf numFmtId="0" fontId="3" fillId="0" borderId="26" xfId="0" applyFont="1" applyBorder="1" applyAlignment="1">
      <alignment vertical="center"/>
    </xf>
    <xf numFmtId="0" fontId="3" fillId="0" borderId="23" xfId="0" applyFont="1" applyBorder="1" applyAlignment="1">
      <alignment vertical="center"/>
    </xf>
    <xf numFmtId="0" fontId="3" fillId="0" borderId="21"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49" fontId="16" fillId="0" borderId="26" xfId="0" applyNumberFormat="1" applyFont="1" applyBorder="1" applyAlignment="1">
      <alignment vertical="center"/>
    </xf>
    <xf numFmtId="0" fontId="17" fillId="0" borderId="36" xfId="0" applyFont="1" applyBorder="1" applyAlignment="1">
      <alignment horizontal="right" vertical="center" shrinkToFit="1"/>
    </xf>
    <xf numFmtId="0" fontId="17" fillId="0" borderId="50" xfId="0" applyFont="1" applyBorder="1" applyAlignment="1">
      <alignment horizontal="right" shrinkToFit="1"/>
    </xf>
    <xf numFmtId="0" fontId="17" fillId="0" borderId="53" xfId="0" applyFont="1" applyBorder="1" applyAlignment="1">
      <alignment horizontal="right" shrinkToFit="1"/>
    </xf>
    <xf numFmtId="0" fontId="21" fillId="0" borderId="54" xfId="0" applyFont="1" applyBorder="1" applyAlignment="1">
      <alignment vertical="center" shrinkToFit="1"/>
    </xf>
    <xf numFmtId="0" fontId="21" fillId="0" borderId="54" xfId="0" applyFont="1" applyBorder="1" applyAlignment="1">
      <alignment horizontal="right" vertical="center" shrinkToFit="1"/>
    </xf>
    <xf numFmtId="0" fontId="21" fillId="0" borderId="53" xfId="0" applyFont="1" applyBorder="1" applyAlignment="1">
      <alignment horizontal="right" vertical="center" shrinkToFit="1"/>
    </xf>
    <xf numFmtId="0" fontId="5" fillId="0" borderId="26" xfId="0" applyFont="1" applyBorder="1" applyAlignment="1">
      <alignment vertical="center"/>
    </xf>
    <xf numFmtId="0" fontId="6" fillId="0" borderId="23" xfId="0" applyFont="1" applyBorder="1" applyAlignment="1">
      <alignment vertical="center"/>
    </xf>
    <xf numFmtId="0" fontId="5" fillId="0" borderId="23"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24" fillId="0" borderId="51" xfId="0" applyFont="1" applyBorder="1" applyAlignment="1">
      <alignment horizontal="right"/>
    </xf>
    <xf numFmtId="0" fontId="24" fillId="0" borderId="55" xfId="0" applyFont="1" applyBorder="1" applyAlignment="1">
      <alignment horizontal="right"/>
    </xf>
    <xf numFmtId="0" fontId="24" fillId="0" borderId="52" xfId="0" applyFont="1" applyBorder="1" applyAlignment="1">
      <alignment horizontal="right"/>
    </xf>
    <xf numFmtId="0" fontId="24" fillId="0" borderId="56" xfId="0" applyFont="1" applyBorder="1" applyAlignment="1">
      <alignment horizontal="right"/>
    </xf>
    <xf numFmtId="0" fontId="24" fillId="0" borderId="35" xfId="0" applyFont="1" applyBorder="1" applyAlignment="1">
      <alignment horizontal="right"/>
    </xf>
    <xf numFmtId="0" fontId="24" fillId="0" borderId="57" xfId="0" applyFont="1" applyBorder="1" applyAlignment="1">
      <alignment horizontal="right"/>
    </xf>
    <xf numFmtId="0" fontId="24" fillId="0" borderId="58" xfId="0" applyFont="1" applyBorder="1" applyAlignment="1">
      <alignment horizontal="right"/>
    </xf>
    <xf numFmtId="0" fontId="24" fillId="0" borderId="59" xfId="0" applyFont="1" applyBorder="1" applyAlignment="1">
      <alignment horizontal="right"/>
    </xf>
    <xf numFmtId="0" fontId="24" fillId="0" borderId="60" xfId="0" applyFont="1" applyBorder="1" applyAlignment="1">
      <alignment horizontal="right"/>
    </xf>
    <xf numFmtId="0" fontId="25" fillId="0" borderId="61" xfId="0" applyFont="1" applyBorder="1" applyAlignment="1">
      <alignment horizontal="right" shrinkToFit="1"/>
    </xf>
    <xf numFmtId="0" fontId="25" fillId="0" borderId="55" xfId="0" applyFont="1" applyBorder="1" applyAlignment="1">
      <alignment horizontal="right" shrinkToFit="1"/>
    </xf>
    <xf numFmtId="0" fontId="25" fillId="0" borderId="51" xfId="0" applyFont="1" applyBorder="1" applyAlignment="1">
      <alignment horizontal="right" shrinkToFit="1"/>
    </xf>
    <xf numFmtId="0" fontId="25" fillId="0" borderId="56" xfId="0" applyFont="1" applyBorder="1" applyAlignment="1">
      <alignment horizontal="right" shrinkToFit="1"/>
    </xf>
    <xf numFmtId="0" fontId="25" fillId="0" borderId="39" xfId="0" applyFont="1" applyBorder="1" applyAlignment="1">
      <alignment horizontal="right" shrinkToFit="1"/>
    </xf>
    <xf numFmtId="0" fontId="25" fillId="0" borderId="62" xfId="0" applyFont="1" applyBorder="1" applyAlignment="1">
      <alignment horizontal="right" shrinkToFit="1"/>
    </xf>
    <xf numFmtId="0" fontId="25" fillId="0" borderId="63" xfId="0" applyFont="1" applyBorder="1" applyAlignment="1">
      <alignment horizontal="right" shrinkToFit="1"/>
    </xf>
    <xf numFmtId="0" fontId="25" fillId="0" borderId="64" xfId="0" applyFont="1" applyBorder="1" applyAlignment="1">
      <alignment horizontal="right" shrinkToFit="1"/>
    </xf>
    <xf numFmtId="0" fontId="25" fillId="0" borderId="65" xfId="0" applyFont="1" applyBorder="1" applyAlignment="1">
      <alignment horizontal="right" shrinkToFit="1"/>
    </xf>
    <xf numFmtId="0" fontId="25" fillId="0" borderId="66" xfId="0" applyFont="1" applyBorder="1" applyAlignment="1">
      <alignment horizontal="right" shrinkToFit="1"/>
    </xf>
    <xf numFmtId="0" fontId="25" fillId="0" borderId="67" xfId="0" applyFont="1" applyBorder="1" applyAlignment="1">
      <alignment horizontal="right" shrinkToFit="1"/>
    </xf>
    <xf numFmtId="0" fontId="25" fillId="0" borderId="68" xfId="0" applyFont="1" applyBorder="1" applyAlignment="1">
      <alignment horizontal="right" shrinkToFit="1"/>
    </xf>
    <xf numFmtId="0" fontId="25" fillId="0" borderId="69" xfId="0" applyFont="1" applyBorder="1" applyAlignment="1">
      <alignment horizontal="right" shrinkToFit="1"/>
    </xf>
    <xf numFmtId="0" fontId="25" fillId="0" borderId="0" xfId="0" applyFont="1" applyBorder="1" applyAlignment="1">
      <alignment horizontal="right"/>
    </xf>
    <xf numFmtId="0" fontId="25" fillId="0" borderId="34" xfId="0" applyFont="1" applyBorder="1" applyAlignment="1">
      <alignment horizontal="right"/>
    </xf>
    <xf numFmtId="0" fontId="25" fillId="0" borderId="21" xfId="0" applyFont="1" applyBorder="1" applyAlignment="1">
      <alignment horizontal="right"/>
    </xf>
    <xf numFmtId="0" fontId="25" fillId="0" borderId="31" xfId="0" applyFont="1" applyBorder="1" applyAlignment="1">
      <alignment horizontal="right"/>
    </xf>
    <xf numFmtId="0" fontId="25" fillId="0" borderId="32" xfId="0" applyFont="1" applyBorder="1" applyAlignment="1">
      <alignment horizontal="right"/>
    </xf>
    <xf numFmtId="0" fontId="25" fillId="0" borderId="70" xfId="0" applyFont="1" applyBorder="1" applyAlignment="1">
      <alignment horizontal="right" shrinkToFit="1"/>
    </xf>
    <xf numFmtId="0" fontId="25" fillId="0" borderId="71" xfId="0" applyFont="1" applyBorder="1" applyAlignment="1">
      <alignment horizontal="right"/>
    </xf>
    <xf numFmtId="0" fontId="25" fillId="0" borderId="57" xfId="0" applyFont="1" applyBorder="1" applyAlignment="1">
      <alignment horizontal="right"/>
    </xf>
    <xf numFmtId="0" fontId="25" fillId="0" borderId="35" xfId="0" applyFont="1" applyBorder="1" applyAlignment="1">
      <alignment horizontal="right"/>
    </xf>
    <xf numFmtId="0" fontId="25" fillId="0" borderId="59" xfId="0" applyFont="1" applyBorder="1" applyAlignment="1">
      <alignment horizontal="right"/>
    </xf>
    <xf numFmtId="0" fontId="25" fillId="0" borderId="60" xfId="0" applyFont="1" applyBorder="1" applyAlignment="1">
      <alignment horizontal="right"/>
    </xf>
    <xf numFmtId="0" fontId="25" fillId="0" borderId="72" xfId="0" applyFont="1" applyBorder="1" applyAlignment="1">
      <alignment horizontal="right"/>
    </xf>
    <xf numFmtId="0" fontId="25" fillId="0" borderId="73" xfId="0" applyFont="1" applyBorder="1" applyAlignment="1">
      <alignment horizontal="right" shrinkToFit="1"/>
    </xf>
    <xf numFmtId="0" fontId="25" fillId="0" borderId="52" xfId="0" applyFont="1" applyBorder="1" applyAlignment="1">
      <alignment horizontal="right" shrinkToFit="1"/>
    </xf>
    <xf numFmtId="0" fontId="25" fillId="0" borderId="74" xfId="0" applyFont="1" applyBorder="1" applyAlignment="1">
      <alignment horizontal="right" shrinkToFit="1"/>
    </xf>
    <xf numFmtId="0" fontId="25" fillId="0" borderId="75" xfId="0" applyFont="1" applyBorder="1" applyAlignment="1">
      <alignment horizontal="right" shrinkToFit="1"/>
    </xf>
    <xf numFmtId="0" fontId="25" fillId="0" borderId="76" xfId="0" applyFont="1" applyBorder="1" applyAlignment="1">
      <alignment horizontal="right" shrinkToFit="1"/>
    </xf>
    <xf numFmtId="0" fontId="25" fillId="0" borderId="77" xfId="0" applyFont="1" applyBorder="1" applyAlignment="1">
      <alignment horizontal="right" shrinkToFit="1"/>
    </xf>
    <xf numFmtId="0" fontId="25" fillId="0" borderId="78" xfId="0" applyFont="1" applyBorder="1" applyAlignment="1">
      <alignment horizontal="right" shrinkToFit="1"/>
    </xf>
    <xf numFmtId="0" fontId="25" fillId="0" borderId="30" xfId="0" applyFont="1" applyBorder="1" applyAlignment="1">
      <alignment horizontal="right"/>
    </xf>
    <xf numFmtId="49" fontId="16" fillId="0" borderId="79" xfId="0" applyNumberFormat="1" applyFont="1" applyBorder="1" applyAlignment="1">
      <alignment vertical="center"/>
    </xf>
    <xf numFmtId="176" fontId="9" fillId="34" borderId="20" xfId="0" applyNumberFormat="1" applyFont="1" applyFill="1" applyBorder="1" applyAlignment="1" applyProtection="1">
      <alignment vertical="center"/>
      <protection locked="0"/>
    </xf>
    <xf numFmtId="38" fontId="9" fillId="35" borderId="19" xfId="49" applyFont="1" applyFill="1" applyBorder="1" applyAlignment="1" applyProtection="1">
      <alignment vertical="center"/>
      <protection locked="0"/>
    </xf>
    <xf numFmtId="38" fontId="9" fillId="35" borderId="17" xfId="49" applyFont="1" applyFill="1" applyBorder="1" applyAlignment="1" applyProtection="1">
      <alignment vertical="center"/>
      <protection locked="0"/>
    </xf>
    <xf numFmtId="0" fontId="27" fillId="0" borderId="0" xfId="0" applyFont="1" applyAlignment="1">
      <alignment vertical="center"/>
    </xf>
    <xf numFmtId="38" fontId="28" fillId="33" borderId="80" xfId="49" applyFont="1" applyFill="1" applyBorder="1" applyAlignment="1" applyProtection="1">
      <alignment vertical="center"/>
      <protection locked="0"/>
    </xf>
    <xf numFmtId="0" fontId="28" fillId="35" borderId="80" xfId="0" applyFont="1" applyFill="1" applyBorder="1" applyAlignment="1">
      <alignment vertical="center"/>
    </xf>
    <xf numFmtId="0" fontId="28" fillId="34" borderId="80"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28" fillId="0" borderId="0" xfId="0" applyFont="1" applyBorder="1" applyAlignment="1">
      <alignment vertical="center"/>
    </xf>
    <xf numFmtId="0" fontId="0" fillId="0" borderId="0"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vertical="center"/>
    </xf>
    <xf numFmtId="0" fontId="29" fillId="0" borderId="0" xfId="0" applyFont="1" applyAlignment="1">
      <alignment vertical="top" textRotation="255" indent="1"/>
    </xf>
    <xf numFmtId="0" fontId="29" fillId="0" borderId="0" xfId="0" applyFont="1" applyAlignment="1">
      <alignment vertical="center"/>
    </xf>
    <xf numFmtId="0" fontId="28" fillId="0" borderId="0"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30" fillId="0" borderId="81" xfId="0" applyFont="1" applyBorder="1" applyAlignment="1">
      <alignment vertical="center"/>
    </xf>
    <xf numFmtId="0" fontId="30" fillId="0" borderId="82" xfId="0" applyFont="1" applyBorder="1" applyAlignment="1">
      <alignment vertical="center"/>
    </xf>
    <xf numFmtId="0" fontId="30" fillId="0" borderId="83" xfId="0" applyFont="1" applyBorder="1" applyAlignment="1">
      <alignment vertical="center"/>
    </xf>
    <xf numFmtId="0" fontId="30" fillId="0" borderId="84" xfId="0" applyFont="1" applyBorder="1" applyAlignment="1">
      <alignment vertical="center"/>
    </xf>
    <xf numFmtId="0" fontId="32" fillId="0" borderId="0" xfId="0" applyFont="1" applyBorder="1" applyAlignment="1">
      <alignment vertical="center"/>
    </xf>
    <xf numFmtId="0" fontId="30" fillId="0" borderId="0" xfId="0" applyFont="1" applyBorder="1" applyAlignment="1">
      <alignment vertical="center"/>
    </xf>
    <xf numFmtId="0" fontId="30" fillId="0" borderId="85" xfId="0" applyFont="1" applyBorder="1" applyAlignment="1">
      <alignment vertical="center"/>
    </xf>
    <xf numFmtId="0" fontId="32" fillId="0" borderId="0" xfId="0" applyFont="1" applyFill="1" applyBorder="1" applyAlignment="1">
      <alignment vertical="center"/>
    </xf>
    <xf numFmtId="0" fontId="30" fillId="0" borderId="86" xfId="0" applyFont="1" applyBorder="1" applyAlignment="1">
      <alignment vertical="center"/>
    </xf>
    <xf numFmtId="0" fontId="30" fillId="0" borderId="87" xfId="0" applyFont="1" applyBorder="1" applyAlignment="1">
      <alignment vertical="center"/>
    </xf>
    <xf numFmtId="0" fontId="30" fillId="0" borderId="88" xfId="0" applyFont="1" applyBorder="1" applyAlignment="1">
      <alignment vertical="center"/>
    </xf>
    <xf numFmtId="0" fontId="33" fillId="0" borderId="0" xfId="0" applyFont="1" applyBorder="1" applyAlignment="1">
      <alignment vertical="center"/>
    </xf>
    <xf numFmtId="38" fontId="32" fillId="0" borderId="0" xfId="49" applyFont="1" applyFill="1" applyBorder="1" applyAlignment="1" applyProtection="1">
      <alignment vertical="center"/>
      <protection locked="0"/>
    </xf>
    <xf numFmtId="0" fontId="34" fillId="0" borderId="0" xfId="0" applyFont="1" applyBorder="1" applyAlignment="1">
      <alignment vertical="center"/>
    </xf>
    <xf numFmtId="0" fontId="25" fillId="0" borderId="21" xfId="0" applyFont="1" applyBorder="1" applyAlignment="1">
      <alignment horizontal="right" shrinkToFit="1"/>
    </xf>
    <xf numFmtId="0" fontId="25" fillId="0" borderId="31" xfId="0" applyFont="1" applyBorder="1" applyAlignment="1">
      <alignment horizontal="right" shrinkToFit="1"/>
    </xf>
    <xf numFmtId="0" fontId="25" fillId="0" borderId="32" xfId="0" applyFont="1" applyBorder="1" applyAlignment="1">
      <alignment horizontal="right" shrinkToFit="1"/>
    </xf>
    <xf numFmtId="0" fontId="25" fillId="0" borderId="0" xfId="0" applyFont="1" applyBorder="1" applyAlignment="1">
      <alignment horizontal="right" shrinkToFit="1"/>
    </xf>
    <xf numFmtId="0" fontId="25" fillId="0" borderId="30" xfId="0" applyFont="1" applyBorder="1" applyAlignment="1">
      <alignment horizontal="right" shrinkToFit="1"/>
    </xf>
    <xf numFmtId="0" fontId="32" fillId="0" borderId="0" xfId="0" applyFont="1" applyBorder="1" applyAlignment="1">
      <alignment horizontal="left" vertical="center" indent="1"/>
    </xf>
    <xf numFmtId="0" fontId="38" fillId="0" borderId="0" xfId="0" applyFont="1" applyBorder="1" applyAlignment="1">
      <alignment vertical="center"/>
    </xf>
    <xf numFmtId="49" fontId="14" fillId="0" borderId="93" xfId="0" applyNumberFormat="1" applyFont="1" applyBorder="1" applyAlignment="1">
      <alignment horizontal="center" vertical="center"/>
    </xf>
    <xf numFmtId="0" fontId="25" fillId="0" borderId="94" xfId="0" applyFont="1" applyBorder="1" applyAlignment="1">
      <alignment horizontal="right"/>
    </xf>
    <xf numFmtId="0" fontId="25" fillId="0" borderId="95" xfId="0" applyFont="1" applyBorder="1" applyAlignment="1">
      <alignment horizontal="right"/>
    </xf>
    <xf numFmtId="0" fontId="25" fillId="0" borderId="96" xfId="0" applyFont="1" applyBorder="1" applyAlignment="1">
      <alignment horizontal="right"/>
    </xf>
    <xf numFmtId="0" fontId="25" fillId="0" borderId="97" xfId="0" applyFont="1" applyBorder="1" applyAlignment="1">
      <alignment horizontal="right"/>
    </xf>
    <xf numFmtId="0" fontId="25" fillId="0" borderId="98" xfId="0" applyFont="1" applyBorder="1" applyAlignment="1">
      <alignment horizontal="right"/>
    </xf>
    <xf numFmtId="0" fontId="25" fillId="0" borderId="99" xfId="0" applyFont="1" applyBorder="1" applyAlignment="1">
      <alignment horizontal="right"/>
    </xf>
    <xf numFmtId="0" fontId="24" fillId="0" borderId="100" xfId="0" applyFont="1" applyBorder="1" applyAlignment="1">
      <alignment horizontal="right"/>
    </xf>
    <xf numFmtId="0" fontId="9" fillId="33" borderId="17" xfId="0" applyFont="1" applyFill="1" applyBorder="1" applyAlignment="1" applyProtection="1">
      <alignment horizontal="center" vertical="center"/>
      <protection locked="0"/>
    </xf>
    <xf numFmtId="0" fontId="24" fillId="0" borderId="101" xfId="0" applyFont="1" applyBorder="1" applyAlignment="1">
      <alignment horizontal="right"/>
    </xf>
    <xf numFmtId="0" fontId="24" fillId="0" borderId="102" xfId="0" applyFont="1" applyBorder="1" applyAlignment="1">
      <alignment horizontal="right"/>
    </xf>
    <xf numFmtId="0" fontId="17" fillId="0" borderId="103" xfId="0" applyFont="1" applyBorder="1" applyAlignment="1">
      <alignment horizontal="right" shrinkToFit="1"/>
    </xf>
    <xf numFmtId="0" fontId="24" fillId="0" borderId="104" xfId="0" applyFont="1" applyBorder="1" applyAlignment="1">
      <alignment horizontal="right"/>
    </xf>
    <xf numFmtId="0" fontId="25" fillId="0" borderId="105" xfId="0" applyFont="1" applyBorder="1" applyAlignment="1">
      <alignment horizontal="right" shrinkToFit="1"/>
    </xf>
    <xf numFmtId="0" fontId="36" fillId="0" borderId="0" xfId="43" applyFont="1" applyAlignment="1" applyProtection="1">
      <alignment vertical="center"/>
      <protection locked="0"/>
    </xf>
    <xf numFmtId="180" fontId="9" fillId="33" borderId="18" xfId="0" applyNumberFormat="1" applyFont="1" applyFill="1" applyBorder="1" applyAlignment="1" applyProtection="1">
      <alignment horizontal="right" vertical="center"/>
      <protection locked="0"/>
    </xf>
    <xf numFmtId="0" fontId="32" fillId="0" borderId="0" xfId="0" applyFont="1" applyBorder="1" applyAlignment="1">
      <alignment horizontal="left" vertical="center" indent="3"/>
    </xf>
    <xf numFmtId="0" fontId="9" fillId="0" borderId="0" xfId="0" applyFont="1" applyFill="1" applyAlignment="1">
      <alignment vertical="center"/>
    </xf>
    <xf numFmtId="0" fontId="9" fillId="33" borderId="20" xfId="0" applyNumberFormat="1" applyFont="1" applyFill="1" applyBorder="1" applyAlignment="1" applyProtection="1">
      <alignment vertical="center"/>
      <protection locked="0"/>
    </xf>
    <xf numFmtId="0" fontId="41" fillId="0" borderId="0" xfId="0" applyFont="1" applyFill="1" applyAlignment="1" applyProtection="1">
      <alignment vertical="center"/>
      <protection/>
    </xf>
    <xf numFmtId="49" fontId="41" fillId="0" borderId="0" xfId="0" applyNumberFormat="1" applyFont="1" applyFill="1" applyAlignment="1" applyProtection="1">
      <alignment vertical="center"/>
      <protection/>
    </xf>
    <xf numFmtId="0" fontId="41" fillId="0" borderId="0" xfId="0" applyNumberFormat="1" applyFont="1" applyFill="1" applyAlignment="1" applyProtection="1">
      <alignment vertical="center"/>
      <protection/>
    </xf>
    <xf numFmtId="0" fontId="41" fillId="0" borderId="0" xfId="0" applyFont="1" applyFill="1" applyAlignment="1">
      <alignment vertical="center"/>
    </xf>
    <xf numFmtId="0" fontId="41" fillId="0" borderId="0" xfId="0" applyFont="1" applyFill="1" applyAlignment="1" applyProtection="1">
      <alignment vertical="center" wrapText="1"/>
      <protection/>
    </xf>
    <xf numFmtId="38" fontId="41" fillId="0" borderId="0" xfId="49" applyFont="1" applyFill="1" applyAlignment="1" applyProtection="1">
      <alignment vertical="center"/>
      <protection/>
    </xf>
    <xf numFmtId="0" fontId="9" fillId="0" borderId="0" xfId="0" applyFont="1" applyFill="1" applyAlignment="1" applyProtection="1">
      <alignment vertical="center"/>
      <protection/>
    </xf>
    <xf numFmtId="49" fontId="9" fillId="0" borderId="0" xfId="0" applyNumberFormat="1" applyFont="1" applyFill="1" applyAlignment="1" applyProtection="1">
      <alignment vertical="center"/>
      <protection/>
    </xf>
    <xf numFmtId="0" fontId="36" fillId="0" borderId="0" xfId="43" applyFont="1" applyBorder="1" applyAlignment="1" applyProtection="1">
      <alignment horizontal="center" vertical="center"/>
      <protection locked="0"/>
    </xf>
    <xf numFmtId="0" fontId="36" fillId="0" borderId="0" xfId="43" applyFont="1" applyBorder="1" applyAlignment="1" applyProtection="1">
      <alignment vertical="center"/>
      <protection locked="0"/>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36" borderId="15" xfId="0" applyFont="1" applyFill="1" applyBorder="1" applyAlignment="1">
      <alignment horizontal="center" vertical="center"/>
    </xf>
    <xf numFmtId="0" fontId="9" fillId="36" borderId="19" xfId="0" applyFont="1" applyFill="1" applyBorder="1" applyAlignment="1">
      <alignment horizontal="center" vertical="center"/>
    </xf>
    <xf numFmtId="0" fontId="9" fillId="33" borderId="106" xfId="0" applyFont="1" applyFill="1" applyBorder="1" applyAlignment="1" applyProtection="1">
      <alignment vertical="center" wrapText="1"/>
      <protection locked="0"/>
    </xf>
    <xf numFmtId="0" fontId="9" fillId="33" borderId="106" xfId="0" applyFont="1" applyFill="1" applyBorder="1" applyAlignment="1" applyProtection="1">
      <alignment vertical="center"/>
      <protection locked="0"/>
    </xf>
    <xf numFmtId="0" fontId="9" fillId="33" borderId="16" xfId="0" applyFont="1" applyFill="1" applyBorder="1" applyAlignment="1" applyProtection="1">
      <alignment vertical="center"/>
      <protection locked="0"/>
    </xf>
    <xf numFmtId="0" fontId="9" fillId="33" borderId="107" xfId="0" applyFont="1" applyFill="1" applyBorder="1" applyAlignment="1" applyProtection="1">
      <alignment vertical="center"/>
      <protection locked="0"/>
    </xf>
    <xf numFmtId="0" fontId="9" fillId="33" borderId="17" xfId="0" applyFont="1" applyFill="1" applyBorder="1" applyAlignment="1" applyProtection="1">
      <alignment vertical="center"/>
      <protection locked="0"/>
    </xf>
    <xf numFmtId="38" fontId="9" fillId="35" borderId="108" xfId="49" applyFont="1" applyFill="1" applyBorder="1" applyAlignment="1" applyProtection="1">
      <alignment vertical="center"/>
      <protection locked="0"/>
    </xf>
    <xf numFmtId="38" fontId="9" fillId="35" borderId="109" xfId="49" applyFont="1" applyFill="1" applyBorder="1" applyAlignment="1" applyProtection="1">
      <alignment vertical="center"/>
      <protection locked="0"/>
    </xf>
    <xf numFmtId="0" fontId="9" fillId="0" borderId="110" xfId="0" applyFont="1" applyBorder="1" applyAlignment="1">
      <alignment vertical="center" wrapText="1"/>
    </xf>
    <xf numFmtId="0" fontId="9" fillId="0" borderId="111" xfId="0" applyFont="1" applyBorder="1" applyAlignment="1">
      <alignment vertical="center" wrapText="1"/>
    </xf>
    <xf numFmtId="0" fontId="14" fillId="0" borderId="60" xfId="0" applyFont="1" applyBorder="1" applyAlignment="1">
      <alignment horizontal="center" vertical="center"/>
    </xf>
    <xf numFmtId="0" fontId="14" fillId="0" borderId="29" xfId="0" applyFont="1" applyBorder="1" applyAlignment="1">
      <alignment horizontal="center" vertical="center"/>
    </xf>
    <xf numFmtId="0" fontId="24" fillId="0" borderId="31" xfId="0" applyFont="1" applyBorder="1" applyAlignment="1">
      <alignment horizontal="right"/>
    </xf>
    <xf numFmtId="0" fontId="24" fillId="0" borderId="28" xfId="0" applyFont="1" applyBorder="1" applyAlignment="1">
      <alignment horizontal="right"/>
    </xf>
    <xf numFmtId="0" fontId="24" fillId="0" borderId="56" xfId="0" applyFont="1" applyBorder="1" applyAlignment="1">
      <alignment horizontal="right"/>
    </xf>
    <xf numFmtId="0" fontId="14" fillId="0" borderId="29" xfId="0" applyFont="1" applyBorder="1" applyAlignment="1">
      <alignment horizontal="distributed" vertical="center"/>
    </xf>
    <xf numFmtId="0" fontId="21" fillId="0" borderId="26" xfId="0" applyFont="1" applyBorder="1" applyAlignment="1">
      <alignment horizontal="distributed" vertical="center" wrapText="1"/>
    </xf>
    <xf numFmtId="0" fontId="21" fillId="0" borderId="23" xfId="0" applyFont="1" applyBorder="1" applyAlignment="1">
      <alignment horizontal="distributed" vertical="center"/>
    </xf>
    <xf numFmtId="0" fontId="21" fillId="0" borderId="27" xfId="0" applyFont="1" applyBorder="1" applyAlignment="1">
      <alignment horizontal="distributed" vertical="center"/>
    </xf>
    <xf numFmtId="0" fontId="21" fillId="0" borderId="51" xfId="0" applyFont="1" applyBorder="1" applyAlignment="1">
      <alignment horizontal="distributed" vertical="center"/>
    </xf>
    <xf numFmtId="0" fontId="21" fillId="0" borderId="52" xfId="0" applyFont="1" applyBorder="1" applyAlignment="1">
      <alignment horizontal="distributed" vertical="center"/>
    </xf>
    <xf numFmtId="0" fontId="21" fillId="0" borderId="39" xfId="0" applyFont="1" applyBorder="1" applyAlignment="1">
      <alignment horizontal="distributed" vertical="center"/>
    </xf>
    <xf numFmtId="0" fontId="24" fillId="0" borderId="21" xfId="0" applyFont="1" applyBorder="1" applyAlignment="1">
      <alignment horizontal="right"/>
    </xf>
    <xf numFmtId="0" fontId="24" fillId="0" borderId="26" xfId="0" applyFont="1" applyBorder="1" applyAlignment="1">
      <alignment horizontal="right"/>
    </xf>
    <xf numFmtId="0" fontId="24" fillId="0" borderId="51" xfId="0" applyFont="1" applyBorder="1" applyAlignment="1">
      <alignment horizontal="right"/>
    </xf>
    <xf numFmtId="0" fontId="24" fillId="0" borderId="32" xfId="0" applyFont="1" applyBorder="1" applyAlignment="1">
      <alignment horizontal="right"/>
    </xf>
    <xf numFmtId="0" fontId="24" fillId="0" borderId="27" xfId="0" applyFont="1" applyBorder="1" applyAlignment="1">
      <alignment horizontal="right"/>
    </xf>
    <xf numFmtId="0" fontId="24" fillId="0" borderId="39" xfId="0" applyFont="1" applyBorder="1" applyAlignment="1">
      <alignment horizontal="right"/>
    </xf>
    <xf numFmtId="0" fontId="24" fillId="0" borderId="0" xfId="0" applyFont="1" applyBorder="1" applyAlignment="1">
      <alignment horizontal="right"/>
    </xf>
    <xf numFmtId="0" fontId="24" fillId="0" borderId="23" xfId="0" applyFont="1" applyBorder="1" applyAlignment="1">
      <alignment horizontal="right"/>
    </xf>
    <xf numFmtId="0" fontId="24" fillId="0" borderId="52" xfId="0" applyFont="1" applyBorder="1" applyAlignment="1">
      <alignment horizontal="right"/>
    </xf>
    <xf numFmtId="0" fontId="24" fillId="0" borderId="25" xfId="0" applyFont="1" applyBorder="1" applyAlignment="1">
      <alignment horizontal="right"/>
    </xf>
    <xf numFmtId="0" fontId="24" fillId="0" borderId="55" xfId="0" applyFont="1" applyBorder="1" applyAlignment="1">
      <alignment horizontal="right"/>
    </xf>
    <xf numFmtId="0" fontId="24" fillId="0" borderId="30" xfId="0" applyFont="1" applyBorder="1" applyAlignment="1">
      <alignment horizontal="right"/>
    </xf>
    <xf numFmtId="0" fontId="24" fillId="0" borderId="112" xfId="0" applyFont="1" applyBorder="1" applyAlignment="1">
      <alignment horizontal="right"/>
    </xf>
    <xf numFmtId="0" fontId="24" fillId="0" borderId="113" xfId="0" applyFont="1" applyBorder="1" applyAlignment="1">
      <alignment horizontal="right"/>
    </xf>
    <xf numFmtId="0" fontId="24" fillId="0" borderId="101" xfId="0" applyFont="1" applyBorder="1" applyAlignment="1">
      <alignment horizontal="right"/>
    </xf>
    <xf numFmtId="49" fontId="14" fillId="0" borderId="114"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24" fillId="0" borderId="115" xfId="0" applyFont="1" applyBorder="1" applyAlignment="1">
      <alignment horizontal="right"/>
    </xf>
    <xf numFmtId="0" fontId="24" fillId="0" borderId="116" xfId="0" applyFont="1" applyBorder="1" applyAlignment="1">
      <alignment horizontal="right"/>
    </xf>
    <xf numFmtId="0" fontId="14" fillId="0" borderId="26" xfId="0" applyFont="1" applyBorder="1" applyAlignment="1">
      <alignment horizontal="distributed" vertical="center"/>
    </xf>
    <xf numFmtId="0" fontId="14" fillId="0" borderId="23" xfId="0" applyFont="1" applyBorder="1" applyAlignment="1">
      <alignment horizontal="distributed" vertical="center"/>
    </xf>
    <xf numFmtId="0" fontId="14" fillId="0" borderId="27" xfId="0" applyFont="1" applyBorder="1" applyAlignment="1">
      <alignment horizontal="distributed" vertical="center"/>
    </xf>
    <xf numFmtId="0" fontId="14" fillId="0" borderId="51" xfId="0" applyFont="1" applyBorder="1" applyAlignment="1">
      <alignment horizontal="distributed" vertical="center"/>
    </xf>
    <xf numFmtId="0" fontId="14" fillId="0" borderId="52" xfId="0" applyFont="1" applyBorder="1" applyAlignment="1">
      <alignment horizontal="distributed" vertical="center"/>
    </xf>
    <xf numFmtId="0" fontId="14" fillId="0" borderId="39" xfId="0" applyFont="1" applyBorder="1" applyAlignment="1">
      <alignment horizontal="distributed" vertical="center"/>
    </xf>
    <xf numFmtId="0" fontId="14" fillId="0" borderId="26" xfId="0" applyFont="1" applyBorder="1" applyAlignment="1">
      <alignment vertical="center" textRotation="255" shrinkToFit="1"/>
    </xf>
    <xf numFmtId="0" fontId="14" fillId="0" borderId="23" xfId="0" applyFont="1" applyBorder="1" applyAlignment="1">
      <alignment vertical="center" textRotation="255" shrinkToFit="1"/>
    </xf>
    <xf numFmtId="0" fontId="14" fillId="0" borderId="21" xfId="0" applyFont="1" applyBorder="1" applyAlignment="1">
      <alignment vertical="center" textRotation="255" shrinkToFit="1"/>
    </xf>
    <xf numFmtId="0" fontId="14" fillId="0" borderId="0" xfId="0" applyFont="1" applyBorder="1" applyAlignment="1">
      <alignment vertical="center" textRotation="255" shrinkToFit="1"/>
    </xf>
    <xf numFmtId="0" fontId="14" fillId="0" borderId="51" xfId="0" applyFont="1" applyBorder="1" applyAlignment="1">
      <alignment vertical="center" textRotation="255" shrinkToFit="1"/>
    </xf>
    <xf numFmtId="0" fontId="14" fillId="0" borderId="52" xfId="0" applyFont="1" applyBorder="1" applyAlignment="1">
      <alignment vertical="center" textRotation="255" shrinkToFit="1"/>
    </xf>
    <xf numFmtId="0" fontId="14" fillId="0" borderId="60" xfId="0" applyFont="1" applyBorder="1" applyAlignment="1">
      <alignment horizontal="distributed" vertical="center"/>
    </xf>
    <xf numFmtId="0" fontId="15" fillId="0" borderId="26" xfId="0" applyFont="1" applyBorder="1" applyAlignment="1">
      <alignment horizontal="center" vertical="distributed" textRotation="255" wrapText="1" indent="1" shrinkToFit="1"/>
    </xf>
    <xf numFmtId="0" fontId="15" fillId="0" borderId="27" xfId="0" applyFont="1" applyBorder="1" applyAlignment="1">
      <alignment horizontal="center" vertical="distributed" textRotation="255" indent="1" shrinkToFit="1"/>
    </xf>
    <xf numFmtId="0" fontId="15" fillId="0" borderId="21" xfId="0" applyFont="1" applyBorder="1" applyAlignment="1">
      <alignment horizontal="center" vertical="distributed" textRotation="255" indent="1" shrinkToFit="1"/>
    </xf>
    <xf numFmtId="0" fontId="15" fillId="0" borderId="32" xfId="0" applyFont="1" applyBorder="1" applyAlignment="1">
      <alignment horizontal="center" vertical="distributed" textRotation="255" indent="1" shrinkToFit="1"/>
    </xf>
    <xf numFmtId="0" fontId="15" fillId="0" borderId="51" xfId="0" applyFont="1" applyBorder="1" applyAlignment="1">
      <alignment horizontal="center" vertical="distributed" textRotation="255" indent="1" shrinkToFit="1"/>
    </xf>
    <xf numFmtId="0" fontId="15" fillId="0" borderId="39" xfId="0" applyFont="1" applyBorder="1" applyAlignment="1">
      <alignment horizontal="center" vertical="distributed" textRotation="255" indent="1" shrinkToFit="1"/>
    </xf>
    <xf numFmtId="0" fontId="14" fillId="0" borderId="21"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distributed" vertical="center"/>
    </xf>
    <xf numFmtId="0" fontId="14" fillId="0" borderId="35" xfId="0" applyFont="1" applyBorder="1" applyAlignment="1">
      <alignment horizontal="center" vertical="center"/>
    </xf>
    <xf numFmtId="0" fontId="14" fillId="0" borderId="58" xfId="0" applyFont="1" applyBorder="1" applyAlignment="1">
      <alignment horizontal="center" vertical="center"/>
    </xf>
    <xf numFmtId="49" fontId="14" fillId="0" borderId="21" xfId="0" applyNumberFormat="1" applyFont="1" applyBorder="1" applyAlignment="1">
      <alignment horizontal="center" vertical="center"/>
    </xf>
    <xf numFmtId="49" fontId="14" fillId="0" borderId="51" xfId="0" applyNumberFormat="1" applyFont="1" applyBorder="1" applyAlignment="1">
      <alignment horizontal="center" vertical="center"/>
    </xf>
    <xf numFmtId="49" fontId="14" fillId="0" borderId="35" xfId="0" applyNumberFormat="1" applyFont="1" applyBorder="1" applyAlignment="1">
      <alignment horizontal="center" vertical="center"/>
    </xf>
    <xf numFmtId="0" fontId="14" fillId="0" borderId="93" xfId="0" applyFont="1" applyBorder="1" applyAlignment="1">
      <alignment horizontal="distributed" vertical="center"/>
    </xf>
    <xf numFmtId="0" fontId="7" fillId="0" borderId="117" xfId="0" applyFont="1" applyBorder="1" applyAlignment="1">
      <alignment vertical="center"/>
    </xf>
    <xf numFmtId="0" fontId="7" fillId="0" borderId="118" xfId="0" applyFont="1" applyBorder="1" applyAlignment="1">
      <alignment vertical="center"/>
    </xf>
    <xf numFmtId="0" fontId="7" fillId="0" borderId="119" xfId="0" applyFont="1" applyBorder="1" applyAlignment="1">
      <alignment vertical="center"/>
    </xf>
    <xf numFmtId="0" fontId="14" fillId="0" borderId="120" xfId="0" applyFont="1" applyBorder="1" applyAlignment="1">
      <alignment horizontal="center" vertical="distributed" textRotation="255" indent="1"/>
    </xf>
    <xf numFmtId="0" fontId="14" fillId="0" borderId="93" xfId="0" applyFont="1" applyBorder="1" applyAlignment="1">
      <alignment horizontal="center" vertical="distributed" textRotation="255" indent="1"/>
    </xf>
    <xf numFmtId="0" fontId="14" fillId="0" borderId="35" xfId="0" applyFont="1" applyBorder="1" applyAlignment="1">
      <alignment horizontal="distributed" vertical="center" indent="2"/>
    </xf>
    <xf numFmtId="0" fontId="14" fillId="0" borderId="58" xfId="0" applyFont="1" applyBorder="1" applyAlignment="1">
      <alignment horizontal="distributed" vertical="center" indent="2"/>
    </xf>
    <xf numFmtId="0" fontId="14" fillId="0" borderId="60" xfId="0" applyFont="1" applyBorder="1" applyAlignment="1">
      <alignment horizontal="distributed" vertical="center" indent="2"/>
    </xf>
    <xf numFmtId="0" fontId="7" fillId="0" borderId="58" xfId="0" applyFont="1" applyBorder="1" applyAlignment="1">
      <alignment horizontal="center" vertical="center"/>
    </xf>
    <xf numFmtId="0" fontId="40" fillId="0" borderId="38" xfId="0" applyFont="1" applyBorder="1" applyAlignment="1">
      <alignment horizontal="center" vertical="center" wrapText="1"/>
    </xf>
    <xf numFmtId="0" fontId="40" fillId="0" borderId="50" xfId="0" applyFont="1" applyBorder="1" applyAlignment="1">
      <alignment horizontal="center" vertical="center" wrapText="1"/>
    </xf>
    <xf numFmtId="0" fontId="40" fillId="0" borderId="41"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39" xfId="0" applyFont="1" applyBorder="1" applyAlignment="1">
      <alignment horizontal="center" vertical="center" wrapText="1"/>
    </xf>
    <xf numFmtId="176" fontId="7" fillId="0" borderId="35" xfId="0" applyNumberFormat="1" applyFont="1" applyBorder="1" applyAlignment="1">
      <alignment horizontal="distributed" vertical="center" indent="1"/>
    </xf>
    <xf numFmtId="176" fontId="7" fillId="0" borderId="58" xfId="0" applyNumberFormat="1" applyFont="1" applyBorder="1" applyAlignment="1">
      <alignment horizontal="distributed" vertical="center" indent="1"/>
    </xf>
    <xf numFmtId="176" fontId="7" fillId="0" borderId="52" xfId="0" applyNumberFormat="1" applyFont="1" applyBorder="1" applyAlignment="1">
      <alignment horizontal="distributed" vertical="center" indent="1"/>
    </xf>
    <xf numFmtId="0" fontId="17" fillId="0" borderId="26" xfId="0" applyFont="1" applyBorder="1" applyAlignment="1">
      <alignment horizontal="left" vertical="center"/>
    </xf>
    <xf numFmtId="0" fontId="17" fillId="0" borderId="23" xfId="0" applyFont="1" applyBorder="1" applyAlignment="1">
      <alignment horizontal="left" vertical="center"/>
    </xf>
    <xf numFmtId="0" fontId="20" fillId="0" borderId="21"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14" fillId="0" borderId="35" xfId="0" applyFont="1" applyBorder="1" applyAlignment="1">
      <alignment horizontal="distributed" vertical="center" indent="1"/>
    </xf>
    <xf numFmtId="0" fontId="14" fillId="0" borderId="58" xfId="0" applyFont="1" applyBorder="1" applyAlignment="1">
      <alignment horizontal="distributed" vertical="center" indent="1"/>
    </xf>
    <xf numFmtId="0" fontId="14" fillId="0" borderId="60" xfId="0" applyFont="1" applyBorder="1" applyAlignment="1">
      <alignment horizontal="distributed" vertical="center" indent="1"/>
    </xf>
    <xf numFmtId="0" fontId="14" fillId="0" borderId="121" xfId="0" applyFont="1" applyBorder="1" applyAlignment="1">
      <alignment horizontal="center" vertical="center" wrapText="1"/>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21" xfId="0" applyFont="1" applyBorder="1" applyAlignment="1">
      <alignment horizontal="center" vertical="center"/>
    </xf>
    <xf numFmtId="0" fontId="20" fillId="0" borderId="0" xfId="0" applyFont="1" applyBorder="1" applyAlignment="1">
      <alignment horizontal="right" vertical="center"/>
    </xf>
    <xf numFmtId="0" fontId="20" fillId="0" borderId="52" xfId="0" applyFont="1" applyBorder="1" applyAlignment="1">
      <alignment horizontal="right" vertical="center"/>
    </xf>
    <xf numFmtId="0" fontId="20" fillId="0" borderId="121" xfId="0" applyFont="1" applyBorder="1" applyAlignment="1">
      <alignment horizontal="center" vertical="center" wrapText="1"/>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1" xfId="0" applyFont="1" applyBorder="1" applyAlignment="1">
      <alignment horizontal="center" vertical="center"/>
    </xf>
    <xf numFmtId="0" fontId="14" fillId="0" borderId="124" xfId="0" applyFont="1" applyBorder="1" applyAlignment="1">
      <alignment horizontal="distributed" vertical="center" indent="1"/>
    </xf>
    <xf numFmtId="0" fontId="14" fillId="0" borderId="0" xfId="0" applyFont="1" applyBorder="1" applyAlignment="1">
      <alignment horizontal="distributed" vertical="center" indent="1"/>
    </xf>
    <xf numFmtId="0" fontId="7" fillId="0" borderId="21" xfId="0" applyFont="1" applyBorder="1" applyAlignment="1">
      <alignment vertical="center"/>
    </xf>
    <xf numFmtId="0" fontId="7" fillId="0" borderId="0" xfId="0" applyFont="1" applyBorder="1" applyAlignment="1">
      <alignment vertical="center"/>
    </xf>
    <xf numFmtId="0" fontId="7" fillId="0" borderId="52" xfId="0" applyFont="1" applyBorder="1" applyAlignment="1">
      <alignment vertical="center"/>
    </xf>
    <xf numFmtId="0" fontId="7" fillId="0" borderId="39" xfId="0" applyFont="1" applyBorder="1" applyAlignment="1">
      <alignment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39" xfId="0" applyFont="1" applyBorder="1" applyAlignment="1">
      <alignment horizontal="center" vertical="center"/>
    </xf>
    <xf numFmtId="0" fontId="14" fillId="0" borderId="125" xfId="0" applyFont="1" applyBorder="1" applyAlignment="1">
      <alignment horizontal="center" vertical="distributed" textRotation="255" indent="1"/>
    </xf>
    <xf numFmtId="0" fontId="11" fillId="0" borderId="120" xfId="0" applyFont="1" applyBorder="1" applyAlignment="1">
      <alignment vertical="center"/>
    </xf>
    <xf numFmtId="0" fontId="11" fillId="0" borderId="93" xfId="0" applyFont="1" applyBorder="1" applyAlignment="1">
      <alignment vertical="center"/>
    </xf>
    <xf numFmtId="0" fontId="39" fillId="0" borderId="26"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51"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39" xfId="0" applyFont="1" applyBorder="1" applyAlignment="1">
      <alignment horizontal="center" vertical="center" wrapText="1"/>
    </xf>
    <xf numFmtId="0" fontId="14" fillId="0" borderId="23" xfId="0" applyFont="1" applyBorder="1" applyAlignment="1">
      <alignment horizontal="center" vertical="center" textRotation="255" shrinkToFit="1"/>
    </xf>
    <xf numFmtId="0" fontId="14" fillId="0" borderId="0" xfId="0" applyFont="1" applyBorder="1" applyAlignment="1">
      <alignment horizontal="center" vertical="center" textRotation="255" shrinkToFit="1"/>
    </xf>
    <xf numFmtId="0" fontId="14" fillId="0" borderId="52" xfId="0" applyFont="1" applyBorder="1" applyAlignment="1">
      <alignment horizontal="center" vertical="center" textRotation="255" shrinkToFit="1"/>
    </xf>
    <xf numFmtId="0" fontId="17" fillId="0" borderId="23" xfId="0" applyFont="1" applyBorder="1" applyAlignment="1">
      <alignment horizontal="center" vertical="top" textRotation="255" shrinkToFit="1"/>
    </xf>
    <xf numFmtId="0" fontId="17" fillId="0" borderId="52" xfId="0" applyFont="1" applyBorder="1" applyAlignment="1">
      <alignment horizontal="center" vertical="top" textRotation="255" shrinkToFit="1"/>
    </xf>
    <xf numFmtId="0" fontId="10" fillId="0" borderId="126" xfId="0" applyNumberFormat="1" applyFont="1" applyFill="1" applyBorder="1" applyAlignment="1">
      <alignment horizontal="center" vertical="center" wrapText="1"/>
    </xf>
    <xf numFmtId="0" fontId="10" fillId="0" borderId="27" xfId="0" applyFont="1" applyBorder="1" applyAlignment="1">
      <alignment vertical="center"/>
    </xf>
    <xf numFmtId="0" fontId="10" fillId="0" borderId="74" xfId="0" applyFont="1" applyBorder="1" applyAlignment="1">
      <alignment vertical="center"/>
    </xf>
    <xf numFmtId="0" fontId="10" fillId="0" borderId="39" xfId="0" applyFont="1" applyBorder="1" applyAlignment="1">
      <alignment vertical="center"/>
    </xf>
    <xf numFmtId="0" fontId="14" fillId="0" borderId="26" xfId="0" applyFont="1" applyBorder="1" applyAlignment="1">
      <alignment horizontal="center" vertical="center" textRotation="255" shrinkToFit="1"/>
    </xf>
    <xf numFmtId="0" fontId="14" fillId="0" borderId="21" xfId="0" applyFont="1" applyBorder="1" applyAlignment="1">
      <alignment horizontal="center" vertical="center" textRotation="255" shrinkToFit="1"/>
    </xf>
    <xf numFmtId="0" fontId="14" fillId="0" borderId="29" xfId="0" applyFont="1" applyBorder="1" applyAlignment="1">
      <alignment vertical="center" textRotation="255" shrinkToFit="1"/>
    </xf>
    <xf numFmtId="0" fontId="14" fillId="0" borderId="35" xfId="0" applyFont="1" applyBorder="1" applyAlignment="1">
      <alignment vertical="center" textRotation="255" shrinkToFit="1"/>
    </xf>
    <xf numFmtId="0" fontId="14" fillId="0" borderId="60" xfId="0" applyFont="1" applyBorder="1" applyAlignment="1">
      <alignment vertical="center" textRotation="255" shrinkToFit="1"/>
    </xf>
    <xf numFmtId="176" fontId="10" fillId="0" borderId="26" xfId="0" applyNumberFormat="1" applyFont="1" applyBorder="1" applyAlignment="1">
      <alignment horizontal="left" shrinkToFit="1"/>
    </xf>
    <xf numFmtId="176" fontId="10" fillId="0" borderId="23" xfId="0" applyNumberFormat="1" applyFont="1" applyBorder="1" applyAlignment="1">
      <alignment horizontal="left" shrinkToFit="1"/>
    </xf>
    <xf numFmtId="176" fontId="10" fillId="0" borderId="51" xfId="0" applyNumberFormat="1" applyFont="1" applyBorder="1" applyAlignment="1">
      <alignment horizontal="left" shrinkToFit="1"/>
    </xf>
    <xf numFmtId="176" fontId="10" fillId="0" borderId="52" xfId="0" applyNumberFormat="1" applyFont="1" applyBorder="1" applyAlignment="1">
      <alignment horizontal="left" shrinkToFit="1"/>
    </xf>
    <xf numFmtId="176" fontId="10" fillId="0" borderId="27" xfId="0" applyNumberFormat="1" applyFont="1" applyBorder="1" applyAlignment="1">
      <alignment horizontal="left" shrinkToFit="1"/>
    </xf>
    <xf numFmtId="176" fontId="10" fillId="0" borderId="0" xfId="0" applyNumberFormat="1" applyFont="1" applyBorder="1" applyAlignment="1">
      <alignment horizontal="left" shrinkToFit="1"/>
    </xf>
    <xf numFmtId="176" fontId="10" fillId="0" borderId="32" xfId="0" applyNumberFormat="1" applyFont="1" applyBorder="1" applyAlignment="1">
      <alignment horizontal="left" shrinkToFit="1"/>
    </xf>
    <xf numFmtId="0" fontId="17" fillId="0" borderId="0" xfId="0" applyFont="1" applyBorder="1" applyAlignment="1">
      <alignment horizontal="center" vertical="top" textRotation="255" shrinkToFit="1"/>
    </xf>
    <xf numFmtId="0" fontId="10" fillId="0" borderId="27"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wrapText="1"/>
    </xf>
    <xf numFmtId="0" fontId="10" fillId="0" borderId="67" xfId="0" applyNumberFormat="1" applyFont="1" applyFill="1" applyBorder="1" applyAlignment="1">
      <alignment horizontal="center" vertical="center" wrapText="1"/>
    </xf>
    <xf numFmtId="0" fontId="8" fillId="0" borderId="36" xfId="0" applyFont="1" applyBorder="1" applyAlignment="1">
      <alignment horizontal="center" vertical="center"/>
    </xf>
    <xf numFmtId="0" fontId="8" fillId="0" borderId="75" xfId="0" applyFont="1" applyBorder="1" applyAlignment="1">
      <alignment horizontal="center" vertical="center"/>
    </xf>
    <xf numFmtId="180" fontId="24" fillId="0" borderId="50" xfId="0" applyNumberFormat="1" applyFont="1" applyBorder="1" applyAlignment="1">
      <alignment horizontal="center" vertical="center"/>
    </xf>
    <xf numFmtId="180" fontId="24" fillId="0" borderId="42" xfId="0" applyNumberFormat="1" applyFont="1" applyBorder="1" applyAlignment="1">
      <alignment horizontal="center" vertical="center"/>
    </xf>
    <xf numFmtId="180" fontId="24" fillId="0" borderId="68" xfId="0" applyNumberFormat="1" applyFont="1" applyBorder="1" applyAlignment="1">
      <alignment horizontal="center" vertical="center"/>
    </xf>
    <xf numFmtId="180" fontId="24" fillId="0" borderId="69" xfId="0" applyNumberFormat="1" applyFont="1" applyBorder="1" applyAlignment="1">
      <alignment horizontal="center" vertical="center"/>
    </xf>
    <xf numFmtId="0" fontId="22" fillId="0" borderId="50" xfId="0" applyFont="1" applyBorder="1" applyAlignment="1">
      <alignment horizontal="center" vertical="center"/>
    </xf>
    <xf numFmtId="0" fontId="22" fillId="0" borderId="68" xfId="0" applyFont="1" applyBorder="1" applyAlignment="1">
      <alignment horizontal="center" vertical="center"/>
    </xf>
    <xf numFmtId="0" fontId="24" fillId="0" borderId="50" xfId="0" applyFont="1" applyBorder="1" applyAlignment="1">
      <alignment horizontal="center" vertical="center"/>
    </xf>
    <xf numFmtId="0" fontId="24" fillId="0" borderId="68" xfId="0" applyFont="1" applyBorder="1" applyAlignment="1">
      <alignment horizontal="center" vertical="center"/>
    </xf>
    <xf numFmtId="0" fontId="15" fillId="0" borderId="93" xfId="0" applyFont="1" applyBorder="1" applyAlignment="1">
      <alignment horizontal="distributed" vertical="center" indent="1"/>
    </xf>
    <xf numFmtId="176" fontId="10" fillId="0" borderId="39" xfId="0" applyNumberFormat="1" applyFont="1" applyBorder="1" applyAlignment="1">
      <alignment horizontal="left" shrinkToFit="1"/>
    </xf>
    <xf numFmtId="0" fontId="14" fillId="0" borderId="51" xfId="0" applyFont="1" applyBorder="1" applyAlignment="1">
      <alignment horizontal="center" vertical="center" textRotation="255" shrinkToFit="1"/>
    </xf>
    <xf numFmtId="0" fontId="15" fillId="0" borderId="29" xfId="0" applyFont="1" applyBorder="1" applyAlignment="1">
      <alignment horizontal="distributed" vertical="center"/>
    </xf>
    <xf numFmtId="0" fontId="15" fillId="0" borderId="93" xfId="0" applyFont="1" applyBorder="1" applyAlignment="1">
      <alignment horizontal="distributed" vertical="center"/>
    </xf>
    <xf numFmtId="0" fontId="26" fillId="0" borderId="26" xfId="0" applyFont="1" applyBorder="1" applyAlignment="1">
      <alignment horizontal="center" vertical="center"/>
    </xf>
    <xf numFmtId="0" fontId="26" fillId="0" borderId="23" xfId="0" applyFont="1" applyBorder="1" applyAlignment="1">
      <alignment horizontal="center" vertical="center"/>
    </xf>
    <xf numFmtId="0" fontId="26" fillId="0" borderId="27"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39" xfId="0" applyFont="1" applyBorder="1" applyAlignment="1">
      <alignment horizontal="center" vertical="center"/>
    </xf>
    <xf numFmtId="0" fontId="8" fillId="0" borderId="26" xfId="0" applyFont="1" applyBorder="1" applyAlignment="1">
      <alignment horizontal="center" vertical="center"/>
    </xf>
    <xf numFmtId="0" fontId="8" fillId="0" borderId="51" xfId="0" applyFont="1" applyBorder="1" applyAlignment="1">
      <alignment horizontal="center" vertical="center"/>
    </xf>
    <xf numFmtId="0" fontId="22" fillId="0" borderId="23" xfId="0" applyFont="1" applyBorder="1" applyAlignment="1">
      <alignment horizontal="center" vertical="center"/>
    </xf>
    <xf numFmtId="0" fontId="22" fillId="0" borderId="52" xfId="0" applyFont="1" applyBorder="1" applyAlignment="1">
      <alignment horizontal="center" vertical="center"/>
    </xf>
    <xf numFmtId="0" fontId="15" fillId="0" borderId="35" xfId="0" applyFont="1" applyBorder="1" applyAlignment="1">
      <alignment horizontal="distributed" vertical="center"/>
    </xf>
    <xf numFmtId="0" fontId="15" fillId="0" borderId="58" xfId="0" applyFont="1" applyBorder="1" applyAlignment="1">
      <alignment horizontal="distributed" vertical="center"/>
    </xf>
    <xf numFmtId="0" fontId="15" fillId="0" borderId="60" xfId="0" applyFont="1" applyBorder="1" applyAlignment="1">
      <alignment horizontal="distributed" vertical="center"/>
    </xf>
    <xf numFmtId="0" fontId="15" fillId="0" borderId="35" xfId="0" applyFont="1" applyBorder="1" applyAlignment="1">
      <alignment horizontal="distributed" vertical="center" indent="1"/>
    </xf>
    <xf numFmtId="0" fontId="15" fillId="0" borderId="58" xfId="0" applyFont="1" applyBorder="1" applyAlignment="1">
      <alignment horizontal="distributed" vertical="center" indent="1"/>
    </xf>
    <xf numFmtId="0" fontId="15" fillId="0" borderId="60" xfId="0" applyFont="1" applyBorder="1" applyAlignment="1">
      <alignment horizontal="distributed" vertical="center" indent="1"/>
    </xf>
    <xf numFmtId="0" fontId="15" fillId="0" borderId="127" xfId="0" applyFont="1" applyBorder="1" applyAlignment="1">
      <alignment horizontal="distributed" vertical="center"/>
    </xf>
    <xf numFmtId="0" fontId="15" fillId="0" borderId="128" xfId="0" applyFont="1" applyBorder="1" applyAlignment="1">
      <alignment horizontal="distributed" vertical="center"/>
    </xf>
    <xf numFmtId="0" fontId="15" fillId="0" borderId="129" xfId="0" applyFont="1" applyBorder="1" applyAlignment="1">
      <alignment horizontal="distributed" vertical="center"/>
    </xf>
    <xf numFmtId="0" fontId="15" fillId="0" borderId="127" xfId="0" applyFont="1" applyBorder="1" applyAlignment="1">
      <alignment horizontal="distributed" vertical="center" indent="1"/>
    </xf>
    <xf numFmtId="0" fontId="15" fillId="0" borderId="128" xfId="0" applyFont="1" applyBorder="1" applyAlignment="1">
      <alignment horizontal="distributed" vertical="center" indent="1"/>
    </xf>
    <xf numFmtId="0" fontId="15" fillId="0" borderId="129" xfId="0" applyFont="1" applyBorder="1" applyAlignment="1">
      <alignment horizontal="distributed" vertical="center" indent="1"/>
    </xf>
    <xf numFmtId="0" fontId="8" fillId="0" borderId="21" xfId="0" applyFont="1" applyBorder="1" applyAlignment="1">
      <alignment horizontal="left" vertical="top" indent="1"/>
    </xf>
    <xf numFmtId="0" fontId="8" fillId="0" borderId="0" xfId="0" applyFont="1" applyBorder="1" applyAlignment="1">
      <alignment horizontal="left" vertical="top" indent="1"/>
    </xf>
    <xf numFmtId="0" fontId="8" fillId="0" borderId="32" xfId="0" applyFont="1" applyBorder="1" applyAlignment="1">
      <alignment horizontal="left" vertical="top" inden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39" xfId="0" applyFont="1" applyBorder="1" applyAlignment="1">
      <alignment horizontal="center" vertical="center"/>
    </xf>
    <xf numFmtId="0" fontId="15" fillId="0" borderId="29" xfId="0" applyFont="1" applyBorder="1" applyAlignment="1">
      <alignment horizontal="center" vertical="center"/>
    </xf>
    <xf numFmtId="0" fontId="15" fillId="0" borderId="125" xfId="0" applyFont="1" applyBorder="1" applyAlignment="1">
      <alignment horizontal="distributed" vertical="center" indent="1"/>
    </xf>
    <xf numFmtId="0" fontId="26" fillId="0" borderId="44" xfId="0" applyFont="1" applyBorder="1" applyAlignment="1">
      <alignment horizontal="center" vertical="center"/>
    </xf>
    <xf numFmtId="0" fontId="26" fillId="0" borderId="62" xfId="0" applyFont="1" applyBorder="1" applyAlignment="1">
      <alignment horizontal="center" vertical="center"/>
    </xf>
    <xf numFmtId="0" fontId="8" fillId="0" borderId="26" xfId="0" applyFont="1" applyBorder="1" applyAlignment="1">
      <alignment horizontal="left" vertical="center" wrapText="1" indent="1"/>
    </xf>
    <xf numFmtId="0" fontId="8" fillId="0" borderId="23"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32" xfId="0" applyFont="1" applyBorder="1" applyAlignment="1">
      <alignment horizontal="left" vertical="center" wrapText="1" indent="1"/>
    </xf>
    <xf numFmtId="0" fontId="8" fillId="0" borderId="130" xfId="0" applyFont="1" applyBorder="1" applyAlignment="1">
      <alignment horizontal="left" vertical="center" wrapText="1" indent="1"/>
    </xf>
    <xf numFmtId="0" fontId="8" fillId="0" borderId="131" xfId="0" applyFont="1" applyBorder="1" applyAlignment="1">
      <alignment horizontal="left" vertical="center" wrapText="1" indent="1"/>
    </xf>
    <xf numFmtId="0" fontId="8" fillId="0" borderId="132" xfId="0" applyFont="1" applyBorder="1" applyAlignment="1">
      <alignment horizontal="left" vertical="center" wrapText="1" indent="1"/>
    </xf>
    <xf numFmtId="0" fontId="8" fillId="0" borderId="133" xfId="0" applyFont="1" applyBorder="1" applyAlignment="1">
      <alignment horizontal="left" vertical="center" wrapText="1" indent="1"/>
    </xf>
    <xf numFmtId="0" fontId="8" fillId="0" borderId="80" xfId="0" applyFont="1" applyBorder="1" applyAlignment="1">
      <alignment horizontal="left" vertical="center" wrapText="1" indent="1"/>
    </xf>
    <xf numFmtId="0" fontId="8" fillId="0" borderId="134" xfId="0" applyFont="1" applyBorder="1" applyAlignment="1">
      <alignment horizontal="left" vertical="center" wrapText="1" indent="1"/>
    </xf>
    <xf numFmtId="0" fontId="8" fillId="0" borderId="135" xfId="0" applyFont="1" applyBorder="1" applyAlignment="1">
      <alignment horizontal="left" vertical="center" wrapText="1" indent="1"/>
    </xf>
    <xf numFmtId="0" fontId="8" fillId="0" borderId="136" xfId="0" applyFont="1" applyBorder="1" applyAlignment="1">
      <alignment horizontal="left" vertical="center" wrapText="1" indent="1"/>
    </xf>
    <xf numFmtId="0" fontId="8" fillId="0" borderId="137" xfId="0" applyFont="1" applyBorder="1" applyAlignment="1">
      <alignment horizontal="left" vertical="center" wrapText="1" indent="1"/>
    </xf>
    <xf numFmtId="0" fontId="15" fillId="0" borderId="35" xfId="0" applyFont="1" applyBorder="1" applyAlignment="1">
      <alignment horizontal="distributed" vertical="center" wrapText="1" indent="1"/>
    </xf>
    <xf numFmtId="0" fontId="15" fillId="0" borderId="58" xfId="0" applyFont="1" applyBorder="1" applyAlignment="1">
      <alignment horizontal="distributed" vertical="center" wrapText="1" indent="1"/>
    </xf>
    <xf numFmtId="0" fontId="15" fillId="0" borderId="60" xfId="0" applyFont="1" applyBorder="1" applyAlignment="1">
      <alignment horizontal="distributed" vertical="center" wrapText="1" indent="1"/>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138" xfId="0" applyFont="1" applyBorder="1" applyAlignment="1">
      <alignment horizontal="distributed" vertical="center" indent="1"/>
    </xf>
    <xf numFmtId="0" fontId="15" fillId="0" borderId="139" xfId="0" applyFont="1" applyBorder="1" applyAlignment="1">
      <alignment horizontal="distributed" vertical="center" indent="1"/>
    </xf>
    <xf numFmtId="0" fontId="15" fillId="0" borderId="140" xfId="0" applyFont="1" applyBorder="1" applyAlignment="1">
      <alignment horizontal="distributed" vertical="center" indent="1"/>
    </xf>
    <xf numFmtId="180" fontId="26" fillId="0" borderId="26" xfId="0" applyNumberFormat="1" applyFont="1" applyBorder="1" applyAlignment="1">
      <alignment horizontal="center" vertical="center"/>
    </xf>
    <xf numFmtId="180" fontId="26" fillId="0" borderId="23" xfId="0" applyNumberFormat="1" applyFont="1" applyBorder="1" applyAlignment="1">
      <alignment horizontal="center" vertical="center"/>
    </xf>
    <xf numFmtId="180" fontId="26" fillId="0" borderId="27" xfId="0" applyNumberFormat="1" applyFont="1" applyBorder="1" applyAlignment="1">
      <alignment horizontal="center" vertical="center"/>
    </xf>
    <xf numFmtId="180" fontId="26" fillId="0" borderId="51" xfId="0" applyNumberFormat="1" applyFont="1" applyBorder="1" applyAlignment="1">
      <alignment horizontal="center" vertical="center"/>
    </xf>
    <xf numFmtId="180" fontId="26" fillId="0" borderId="52" xfId="0" applyNumberFormat="1" applyFont="1" applyBorder="1" applyAlignment="1">
      <alignment horizontal="center" vertical="center"/>
    </xf>
    <xf numFmtId="180" fontId="26" fillId="0" borderId="39" xfId="0" applyNumberFormat="1" applyFont="1" applyBorder="1" applyAlignment="1">
      <alignment horizontal="center" vertical="center"/>
    </xf>
    <xf numFmtId="0" fontId="8" fillId="0" borderId="21" xfId="0" applyNumberFormat="1" applyFont="1" applyBorder="1" applyAlignment="1">
      <alignment horizontal="left" vertical="top" indent="1"/>
    </xf>
    <xf numFmtId="0" fontId="8" fillId="0" borderId="0" xfId="0" applyNumberFormat="1" applyFont="1" applyBorder="1" applyAlignment="1">
      <alignment horizontal="left" vertical="top" indent="1"/>
    </xf>
    <xf numFmtId="0" fontId="8" fillId="0" borderId="32" xfId="0" applyNumberFormat="1" applyFont="1" applyBorder="1" applyAlignment="1">
      <alignment horizontal="left" vertical="top" indent="1"/>
    </xf>
    <xf numFmtId="0" fontId="8" fillId="0" borderId="51" xfId="0" applyNumberFormat="1" applyFont="1" applyBorder="1" applyAlignment="1">
      <alignment horizontal="left" vertical="top" indent="1"/>
    </xf>
    <xf numFmtId="0" fontId="8" fillId="0" borderId="52" xfId="0" applyNumberFormat="1" applyFont="1" applyBorder="1" applyAlignment="1">
      <alignment horizontal="left" vertical="top" indent="1"/>
    </xf>
    <xf numFmtId="0" fontId="8" fillId="0" borderId="39" xfId="0" applyNumberFormat="1" applyFont="1" applyBorder="1" applyAlignment="1">
      <alignment horizontal="left" vertical="top" indent="1"/>
    </xf>
    <xf numFmtId="0" fontId="15" fillId="0" borderId="141" xfId="0" applyFont="1" applyBorder="1" applyAlignment="1">
      <alignment horizontal="center" vertical="center"/>
    </xf>
    <xf numFmtId="0" fontId="15" fillId="0" borderId="142" xfId="0" applyFont="1" applyBorder="1" applyAlignment="1">
      <alignment horizontal="center" vertical="center"/>
    </xf>
    <xf numFmtId="0" fontId="15" fillId="0" borderId="124" xfId="0" applyFont="1" applyBorder="1" applyAlignment="1">
      <alignment horizontal="center" vertical="center"/>
    </xf>
    <xf numFmtId="0" fontId="15" fillId="0" borderId="143" xfId="0" applyFont="1" applyBorder="1" applyAlignment="1">
      <alignment horizontal="distributed" vertical="center" wrapText="1" indent="1"/>
    </xf>
    <xf numFmtId="0" fontId="15" fillId="0" borderId="144" xfId="0" applyFont="1" applyBorder="1" applyAlignment="1">
      <alignment horizontal="distributed" vertical="center" wrapText="1" indent="1"/>
    </xf>
    <xf numFmtId="0" fontId="15" fillId="0" borderId="145" xfId="0" applyFont="1" applyBorder="1" applyAlignment="1">
      <alignment horizontal="distributed" vertical="center" wrapText="1" indent="1"/>
    </xf>
    <xf numFmtId="0" fontId="7" fillId="0" borderId="130" xfId="0" applyFont="1" applyBorder="1" applyAlignment="1">
      <alignment horizontal="right" vertical="center"/>
    </xf>
    <xf numFmtId="0" fontId="7" fillId="0" borderId="146" xfId="0" applyFont="1" applyBorder="1" applyAlignment="1">
      <alignment horizontal="right" vertical="center"/>
    </xf>
    <xf numFmtId="0" fontId="7" fillId="0" borderId="135" xfId="0" applyFont="1" applyBorder="1" applyAlignment="1">
      <alignment horizontal="right" vertical="center"/>
    </xf>
    <xf numFmtId="0" fontId="7" fillId="0" borderId="147" xfId="0" applyFont="1" applyBorder="1" applyAlignment="1">
      <alignment horizontal="right" vertical="center"/>
    </xf>
    <xf numFmtId="0" fontId="14" fillId="0" borderId="148" xfId="0" applyFont="1" applyBorder="1" applyAlignment="1">
      <alignment horizontal="left" vertical="center"/>
    </xf>
    <xf numFmtId="0" fontId="14" fillId="0" borderId="131" xfId="0" applyFont="1" applyBorder="1" applyAlignment="1">
      <alignment horizontal="left" vertical="center"/>
    </xf>
    <xf numFmtId="0" fontId="14" fillId="0" borderId="132" xfId="0" applyFont="1" applyBorder="1" applyAlignment="1">
      <alignment horizontal="left" vertical="center"/>
    </xf>
    <xf numFmtId="0" fontId="14" fillId="0" borderId="149" xfId="0" applyFont="1" applyBorder="1" applyAlignment="1">
      <alignment horizontal="left" vertical="center"/>
    </xf>
    <xf numFmtId="0" fontId="14" fillId="0" borderId="136" xfId="0" applyFont="1" applyBorder="1" applyAlignment="1">
      <alignment horizontal="left" vertical="center"/>
    </xf>
    <xf numFmtId="0" fontId="14" fillId="0" borderId="137" xfId="0" applyFont="1" applyBorder="1" applyAlignment="1">
      <alignment horizontal="left" vertical="center"/>
    </xf>
    <xf numFmtId="0" fontId="15" fillId="0" borderId="121" xfId="0" applyFont="1" applyBorder="1" applyAlignment="1">
      <alignment horizontal="distributed" vertical="center" indent="1"/>
    </xf>
    <xf numFmtId="0" fontId="15" fillId="0" borderId="122" xfId="0" applyFont="1" applyBorder="1" applyAlignment="1">
      <alignment horizontal="distributed" vertical="center" indent="1"/>
    </xf>
    <xf numFmtId="0" fontId="15" fillId="0" borderId="123" xfId="0" applyFont="1" applyBorder="1" applyAlignment="1">
      <alignment horizontal="distributed" vertical="center" indent="1"/>
    </xf>
    <xf numFmtId="0" fontId="16" fillId="0" borderId="26" xfId="0" applyFont="1" applyBorder="1" applyAlignment="1">
      <alignment horizontal="center" vertical="center"/>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32" xfId="0" applyFont="1" applyBorder="1" applyAlignment="1">
      <alignment horizontal="center" vertic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0" fontId="24" fillId="0" borderId="132" xfId="0" applyFont="1" applyBorder="1" applyAlignment="1">
      <alignment horizontal="center" vertical="center"/>
    </xf>
    <xf numFmtId="0" fontId="24" fillId="0" borderId="135" xfId="0" applyFont="1" applyBorder="1" applyAlignment="1">
      <alignment horizontal="center" vertical="center"/>
    </xf>
    <xf numFmtId="0" fontId="24" fillId="0" borderId="136" xfId="0" applyFont="1" applyBorder="1" applyAlignment="1">
      <alignment horizontal="center" vertical="center"/>
    </xf>
    <xf numFmtId="0" fontId="24" fillId="0" borderId="137"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38" xfId="0" applyFont="1" applyBorder="1" applyAlignment="1">
      <alignment horizontal="center" vertical="center"/>
    </xf>
    <xf numFmtId="0" fontId="16" fillId="0" borderId="139" xfId="0" applyFont="1" applyBorder="1" applyAlignment="1">
      <alignment horizontal="center" vertical="center"/>
    </xf>
    <xf numFmtId="0" fontId="16" fillId="0" borderId="140" xfId="0" applyFont="1" applyBorder="1" applyAlignment="1">
      <alignment horizontal="center" vertical="center"/>
    </xf>
    <xf numFmtId="0" fontId="24" fillId="0" borderId="121" xfId="0" applyFont="1" applyBorder="1" applyAlignment="1">
      <alignment horizontal="center" vertical="center"/>
    </xf>
    <xf numFmtId="0" fontId="24" fillId="0" borderId="122" xfId="0" applyFont="1" applyBorder="1" applyAlignment="1">
      <alignment horizontal="center" vertical="center"/>
    </xf>
    <xf numFmtId="0" fontId="24" fillId="0" borderId="123" xfId="0" applyFont="1" applyBorder="1" applyAlignment="1">
      <alignment horizontal="center" vertical="center"/>
    </xf>
    <xf numFmtId="0" fontId="24" fillId="0" borderId="138" xfId="0" applyFont="1" applyBorder="1" applyAlignment="1">
      <alignment horizontal="center" vertical="center"/>
    </xf>
    <xf numFmtId="0" fontId="24" fillId="0" borderId="139" xfId="0" applyFont="1" applyBorder="1" applyAlignment="1">
      <alignment horizontal="center" vertical="center"/>
    </xf>
    <xf numFmtId="0" fontId="24" fillId="0" borderId="140" xfId="0" applyFont="1" applyBorder="1" applyAlignment="1">
      <alignment horizontal="center" vertical="center"/>
    </xf>
    <xf numFmtId="0" fontId="17" fillId="0" borderId="0" xfId="0" applyFont="1" applyBorder="1" applyAlignment="1">
      <alignment horizontal="center" wrapText="1"/>
    </xf>
    <xf numFmtId="0" fontId="15" fillId="0" borderId="150" xfId="0" applyFont="1" applyBorder="1" applyAlignment="1">
      <alignment horizontal="distributed" vertical="center" indent="1"/>
    </xf>
    <xf numFmtId="0" fontId="24" fillId="0" borderId="146" xfId="0" applyFont="1" applyBorder="1" applyAlignment="1">
      <alignment horizontal="center" vertical="center"/>
    </xf>
    <xf numFmtId="0" fontId="24" fillId="0" borderId="147" xfId="0" applyFont="1" applyBorder="1" applyAlignment="1">
      <alignment horizontal="center" vertical="center"/>
    </xf>
    <xf numFmtId="0" fontId="7" fillId="0" borderId="151" xfId="0" applyFont="1" applyBorder="1" applyAlignment="1">
      <alignment horizontal="right" vertical="center"/>
    </xf>
    <xf numFmtId="0" fontId="7" fillId="0" borderId="152" xfId="0" applyFont="1" applyBorder="1" applyAlignment="1">
      <alignment horizontal="right" vertical="center"/>
    </xf>
    <xf numFmtId="0" fontId="7" fillId="0" borderId="153" xfId="0" applyFont="1" applyBorder="1" applyAlignment="1">
      <alignment horizontal="right" vertical="center"/>
    </xf>
    <xf numFmtId="0" fontId="7" fillId="0" borderId="154" xfId="0" applyFont="1" applyBorder="1" applyAlignment="1">
      <alignment horizontal="right" vertical="center"/>
    </xf>
    <xf numFmtId="0" fontId="14" fillId="0" borderId="155" xfId="0" applyFont="1" applyBorder="1" applyAlignment="1">
      <alignment horizontal="left" vertical="center"/>
    </xf>
    <xf numFmtId="0" fontId="14" fillId="0" borderId="156" xfId="0" applyFont="1" applyBorder="1" applyAlignment="1">
      <alignment horizontal="left" vertical="center"/>
    </xf>
    <xf numFmtId="0" fontId="14" fillId="0" borderId="157" xfId="0" applyFont="1" applyBorder="1" applyAlignment="1">
      <alignment horizontal="left" vertical="center"/>
    </xf>
    <xf numFmtId="0" fontId="23" fillId="0" borderId="26" xfId="0" applyFont="1" applyBorder="1" applyAlignment="1">
      <alignment horizontal="distributed" vertical="center"/>
    </xf>
    <xf numFmtId="0" fontId="23" fillId="0" borderId="23" xfId="0" applyFont="1" applyBorder="1" applyAlignment="1">
      <alignment horizontal="distributed" vertical="center"/>
    </xf>
    <xf numFmtId="0" fontId="23" fillId="0" borderId="27" xfId="0" applyFont="1" applyBorder="1" applyAlignment="1">
      <alignment horizontal="distributed" vertical="center"/>
    </xf>
    <xf numFmtId="0" fontId="23" fillId="0" borderId="21" xfId="0" applyFont="1" applyBorder="1" applyAlignment="1">
      <alignment horizontal="distributed" vertical="center"/>
    </xf>
    <xf numFmtId="0" fontId="23" fillId="0" borderId="0" xfId="0" applyFont="1" applyBorder="1" applyAlignment="1">
      <alignment horizontal="distributed" vertical="center"/>
    </xf>
    <xf numFmtId="0" fontId="23" fillId="0" borderId="32" xfId="0" applyFont="1" applyBorder="1" applyAlignment="1">
      <alignment horizontal="distributed" vertical="center"/>
    </xf>
    <xf numFmtId="0" fontId="23" fillId="0" borderId="51" xfId="0" applyFont="1" applyBorder="1" applyAlignment="1">
      <alignment horizontal="distributed" vertical="center"/>
    </xf>
    <xf numFmtId="0" fontId="23" fillId="0" borderId="52" xfId="0" applyFont="1" applyBorder="1" applyAlignment="1">
      <alignment horizontal="distributed" vertical="center"/>
    </xf>
    <xf numFmtId="0" fontId="23" fillId="0" borderId="39" xfId="0" applyFont="1" applyBorder="1" applyAlignment="1">
      <alignment horizontal="distributed" vertical="center"/>
    </xf>
    <xf numFmtId="0" fontId="23" fillId="0" borderId="35" xfId="0" applyFont="1" applyBorder="1" applyAlignment="1">
      <alignment horizontal="distributed" vertical="center"/>
    </xf>
    <xf numFmtId="0" fontId="23" fillId="0" borderId="58" xfId="0" applyFont="1" applyBorder="1" applyAlignment="1">
      <alignment horizontal="distributed" vertical="center"/>
    </xf>
    <xf numFmtId="0" fontId="23" fillId="0" borderId="60" xfId="0" applyFont="1" applyBorder="1" applyAlignment="1">
      <alignment horizontal="distributed"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39" xfId="0" applyFont="1" applyBorder="1" applyAlignment="1">
      <alignment horizontal="center" vertical="center"/>
    </xf>
    <xf numFmtId="0" fontId="29" fillId="0" borderId="0" xfId="0" applyFont="1" applyAlignment="1">
      <alignment horizontal="center" vertical="top" textRotation="255" indent="1"/>
    </xf>
    <xf numFmtId="0" fontId="14" fillId="0" borderId="29" xfId="0" applyFont="1" applyBorder="1" applyAlignment="1">
      <alignment horizontal="distributed" vertical="center" indent="1"/>
    </xf>
    <xf numFmtId="0" fontId="13" fillId="0" borderId="0" xfId="0" applyFont="1" applyBorder="1" applyAlignment="1">
      <alignment horizontal="distributed" vertical="center"/>
    </xf>
    <xf numFmtId="0" fontId="18" fillId="0" borderId="0" xfId="0" applyFont="1" applyBorder="1" applyAlignment="1">
      <alignment horizontal="distributed" vertical="center"/>
    </xf>
    <xf numFmtId="0" fontId="15" fillId="0" borderId="121" xfId="0" applyFont="1" applyBorder="1" applyAlignment="1">
      <alignment horizontal="center" vertical="center" shrinkToFit="1"/>
    </xf>
    <xf numFmtId="0" fontId="15" fillId="0" borderId="122" xfId="0" applyFont="1" applyBorder="1" applyAlignment="1">
      <alignment horizontal="center" vertical="center" shrinkToFit="1"/>
    </xf>
    <xf numFmtId="0" fontId="15" fillId="0" borderId="123" xfId="0" applyFont="1" applyBorder="1" applyAlignment="1">
      <alignment horizontal="center" vertical="center" shrinkToFit="1"/>
    </xf>
    <xf numFmtId="0" fontId="29" fillId="0" borderId="0" xfId="0" applyFont="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15" fillId="0" borderId="150"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60" xfId="0" applyFont="1" applyBorder="1" applyAlignment="1">
      <alignment horizontal="center" vertical="center" shrinkToFit="1"/>
    </xf>
    <xf numFmtId="0" fontId="13" fillId="0" borderId="0" xfId="0" applyFont="1" applyBorder="1" applyAlignment="1">
      <alignment horizontal="center" vertical="center"/>
    </xf>
    <xf numFmtId="0" fontId="15" fillId="0" borderId="35"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38100</xdr:rowOff>
    </xdr:from>
    <xdr:to>
      <xdr:col>12</xdr:col>
      <xdr:colOff>161925</xdr:colOff>
      <xdr:row>57</xdr:row>
      <xdr:rowOff>85725</xdr:rowOff>
    </xdr:to>
    <xdr:sp>
      <xdr:nvSpPr>
        <xdr:cNvPr id="1" name="テキスト ボックス 1"/>
        <xdr:cNvSpPr txBox="1">
          <a:spLocks noChangeArrowheads="1"/>
        </xdr:cNvSpPr>
      </xdr:nvSpPr>
      <xdr:spPr>
        <a:xfrm>
          <a:off x="0" y="6677025"/>
          <a:ext cx="2105025" cy="13335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993300"/>
              </a:solidFill>
              <a:latin typeface="ＭＳ 明朝"/>
              <a:ea typeface="ＭＳ 明朝"/>
              <a:cs typeface="ＭＳ 明朝"/>
            </a:rPr>
            <a:t>上記のとおり領収しました</a:t>
          </a:r>
          <a:r>
            <a:rPr lang="en-US" cap="none" sz="800" b="0" i="0" u="none" baseline="0">
              <a:solidFill>
                <a:srgbClr val="993300"/>
              </a:solidFill>
              <a:latin typeface="ＭＳ 明朝"/>
              <a:ea typeface="ＭＳ 明朝"/>
              <a:cs typeface="ＭＳ 明朝"/>
            </a:rPr>
            <a:t>｡</a:t>
          </a:r>
          <a:r>
            <a:rPr lang="en-US" cap="none" sz="800" b="0" i="0" u="none" baseline="0">
              <a:solidFill>
                <a:srgbClr val="993300"/>
              </a:solidFill>
              <a:latin typeface="ＭＳ 明朝"/>
              <a:ea typeface="ＭＳ 明朝"/>
              <a:cs typeface="ＭＳ 明朝"/>
            </a:rPr>
            <a:t>(</a:t>
          </a:r>
          <a:r>
            <a:rPr lang="en-US" cap="none" sz="800" b="0" i="0" u="none" baseline="0">
              <a:solidFill>
                <a:srgbClr val="993300"/>
              </a:solidFill>
              <a:latin typeface="ＭＳ 明朝"/>
              <a:ea typeface="ＭＳ 明朝"/>
              <a:cs typeface="ＭＳ 明朝"/>
            </a:rPr>
            <a:t>納税者保管</a:t>
          </a:r>
          <a:r>
            <a:rPr lang="en-US" cap="none" sz="800" b="0" i="0" u="none" baseline="0">
              <a:solidFill>
                <a:srgbClr val="993300"/>
              </a:solidFill>
              <a:latin typeface="ＭＳ 明朝"/>
              <a:ea typeface="ＭＳ 明朝"/>
              <a:cs typeface="ＭＳ 明朝"/>
            </a:rPr>
            <a:t>)</a:t>
          </a:r>
        </a:p>
      </xdr:txBody>
    </xdr:sp>
    <xdr:clientData/>
  </xdr:twoCellAnchor>
  <xdr:twoCellAnchor>
    <xdr:from>
      <xdr:col>0</xdr:col>
      <xdr:colOff>38100</xdr:colOff>
      <xdr:row>16</xdr:row>
      <xdr:rowOff>95250</xdr:rowOff>
    </xdr:from>
    <xdr:to>
      <xdr:col>1</xdr:col>
      <xdr:colOff>47625</xdr:colOff>
      <xdr:row>17</xdr:row>
      <xdr:rowOff>57150</xdr:rowOff>
    </xdr:to>
    <xdr:sp>
      <xdr:nvSpPr>
        <xdr:cNvPr id="2" name="テキスト ボックス 2"/>
        <xdr:cNvSpPr txBox="1">
          <a:spLocks noChangeArrowheads="1"/>
        </xdr:cNvSpPr>
      </xdr:nvSpPr>
      <xdr:spPr>
        <a:xfrm>
          <a:off x="38100" y="2019300"/>
          <a:ext cx="161925" cy="95250"/>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令和</a:t>
          </a:r>
        </a:p>
      </xdr:txBody>
    </xdr:sp>
    <xdr:clientData/>
  </xdr:twoCellAnchor>
  <xdr:twoCellAnchor>
    <xdr:from>
      <xdr:col>2</xdr:col>
      <xdr:colOff>123825</xdr:colOff>
      <xdr:row>16</xdr:row>
      <xdr:rowOff>95250</xdr:rowOff>
    </xdr:from>
    <xdr:to>
      <xdr:col>3</xdr:col>
      <xdr:colOff>114300</xdr:colOff>
      <xdr:row>17</xdr:row>
      <xdr:rowOff>66675</xdr:rowOff>
    </xdr:to>
    <xdr:sp>
      <xdr:nvSpPr>
        <xdr:cNvPr id="3" name="テキスト ボックス 3"/>
        <xdr:cNvSpPr txBox="1">
          <a:spLocks noChangeArrowheads="1"/>
        </xdr:cNvSpPr>
      </xdr:nvSpPr>
      <xdr:spPr>
        <a:xfrm>
          <a:off x="428625" y="2019300"/>
          <a:ext cx="142875" cy="104775"/>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年度</a:t>
          </a:r>
        </a:p>
      </xdr:txBody>
    </xdr:sp>
    <xdr:clientData/>
  </xdr:twoCellAnchor>
  <xdr:twoCellAnchor>
    <xdr:from>
      <xdr:col>5</xdr:col>
      <xdr:colOff>19050</xdr:colOff>
      <xdr:row>19</xdr:row>
      <xdr:rowOff>57150</xdr:rowOff>
    </xdr:from>
    <xdr:to>
      <xdr:col>6</xdr:col>
      <xdr:colOff>19050</xdr:colOff>
      <xdr:row>20</xdr:row>
      <xdr:rowOff>0</xdr:rowOff>
    </xdr:to>
    <xdr:sp>
      <xdr:nvSpPr>
        <xdr:cNvPr id="4" name="テキスト ボックス 7"/>
        <xdr:cNvSpPr txBox="1">
          <a:spLocks noChangeArrowheads="1"/>
        </xdr:cNvSpPr>
      </xdr:nvSpPr>
      <xdr:spPr>
        <a:xfrm>
          <a:off x="752475" y="2371725"/>
          <a:ext cx="123825" cy="66675"/>
        </a:xfrm>
        <a:prstGeom prst="rect">
          <a:avLst/>
        </a:prstGeom>
        <a:solidFill>
          <a:srgbClr val="FFFFFF"/>
        </a:solidFill>
        <a:ln w="9525" cmpd="sng">
          <a:noFill/>
        </a:ln>
      </xdr:spPr>
      <xdr:txBody>
        <a:bodyPr vertOverflow="clip" wrap="square" lIns="0" tIns="0" rIns="0" bIns="0"/>
        <a:p>
          <a:pPr algn="l">
            <a:defRPr/>
          </a:pPr>
          <a:r>
            <a:rPr lang="en-US" cap="none" sz="500" b="0" i="0" u="none" baseline="0">
              <a:solidFill>
                <a:srgbClr val="993300"/>
              </a:solidFill>
            </a:rPr>
            <a:t>から</a:t>
          </a:r>
        </a:p>
      </xdr:txBody>
    </xdr:sp>
    <xdr:clientData/>
  </xdr:twoCellAnchor>
  <xdr:twoCellAnchor>
    <xdr:from>
      <xdr:col>9</xdr:col>
      <xdr:colOff>152400</xdr:colOff>
      <xdr:row>19</xdr:row>
      <xdr:rowOff>47625</xdr:rowOff>
    </xdr:from>
    <xdr:to>
      <xdr:col>10</xdr:col>
      <xdr:colOff>123825</xdr:colOff>
      <xdr:row>20</xdr:row>
      <xdr:rowOff>0</xdr:rowOff>
    </xdr:to>
    <xdr:sp>
      <xdr:nvSpPr>
        <xdr:cNvPr id="5" name="テキスト ボックス 11"/>
        <xdr:cNvSpPr txBox="1">
          <a:spLocks noChangeArrowheads="1"/>
        </xdr:cNvSpPr>
      </xdr:nvSpPr>
      <xdr:spPr>
        <a:xfrm>
          <a:off x="1552575" y="2362200"/>
          <a:ext cx="152400" cy="76200"/>
        </a:xfrm>
        <a:prstGeom prst="rect">
          <a:avLst/>
        </a:prstGeom>
        <a:solidFill>
          <a:srgbClr val="FFFFFF"/>
        </a:solidFill>
        <a:ln w="9525" cmpd="sng">
          <a:noFill/>
        </a:ln>
      </xdr:spPr>
      <xdr:txBody>
        <a:bodyPr vertOverflow="clip" wrap="square" lIns="0" tIns="0" rIns="0" bIns="0"/>
        <a:p>
          <a:pPr algn="r">
            <a:defRPr/>
          </a:pPr>
          <a:r>
            <a:rPr lang="en-US" cap="none" sz="500" b="0" i="0" u="none" baseline="0">
              <a:solidFill>
                <a:srgbClr val="993300"/>
              </a:solidFill>
            </a:rPr>
            <a:t>まで</a:t>
          </a:r>
        </a:p>
      </xdr:txBody>
    </xdr:sp>
    <xdr:clientData/>
  </xdr:twoCellAnchor>
  <xdr:twoCellAnchor>
    <xdr:from>
      <xdr:col>0</xdr:col>
      <xdr:colOff>104775</xdr:colOff>
      <xdr:row>5</xdr:row>
      <xdr:rowOff>19050</xdr:rowOff>
    </xdr:from>
    <xdr:to>
      <xdr:col>0</xdr:col>
      <xdr:colOff>104775</xdr:colOff>
      <xdr:row>5</xdr:row>
      <xdr:rowOff>104775</xdr:rowOff>
    </xdr:to>
    <xdr:sp>
      <xdr:nvSpPr>
        <xdr:cNvPr id="6" name="直線コネクタ 6"/>
        <xdr:cNvSpPr>
          <a:spLocks/>
        </xdr:cNvSpPr>
      </xdr:nvSpPr>
      <xdr:spPr>
        <a:xfrm>
          <a:off x="10477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xdr:row>
      <xdr:rowOff>19050</xdr:rowOff>
    </xdr:from>
    <xdr:to>
      <xdr:col>1</xdr:col>
      <xdr:colOff>47625</xdr:colOff>
      <xdr:row>5</xdr:row>
      <xdr:rowOff>104775</xdr:rowOff>
    </xdr:to>
    <xdr:sp>
      <xdr:nvSpPr>
        <xdr:cNvPr id="7" name="直線コネクタ 7"/>
        <xdr:cNvSpPr>
          <a:spLocks/>
        </xdr:cNvSpPr>
      </xdr:nvSpPr>
      <xdr:spPr>
        <a:xfrm>
          <a:off x="20002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28575</xdr:rowOff>
    </xdr:from>
    <xdr:to>
      <xdr:col>2</xdr:col>
      <xdr:colOff>0</xdr:colOff>
      <xdr:row>5</xdr:row>
      <xdr:rowOff>104775</xdr:rowOff>
    </xdr:to>
    <xdr:sp>
      <xdr:nvSpPr>
        <xdr:cNvPr id="8" name="直線コネクタ 8"/>
        <xdr:cNvSpPr>
          <a:spLocks/>
        </xdr:cNvSpPr>
      </xdr:nvSpPr>
      <xdr:spPr>
        <a:xfrm>
          <a:off x="30480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17</xdr:row>
      <xdr:rowOff>57150</xdr:rowOff>
    </xdr:from>
    <xdr:to>
      <xdr:col>6</xdr:col>
      <xdr:colOff>180975</xdr:colOff>
      <xdr:row>17</xdr:row>
      <xdr:rowOff>123825</xdr:rowOff>
    </xdr:to>
    <xdr:sp>
      <xdr:nvSpPr>
        <xdr:cNvPr id="9" name="直線コネクタ 11"/>
        <xdr:cNvSpPr>
          <a:spLocks/>
        </xdr:cNvSpPr>
      </xdr:nvSpPr>
      <xdr:spPr>
        <a:xfrm>
          <a:off x="1038225"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17</xdr:row>
      <xdr:rowOff>57150</xdr:rowOff>
    </xdr:from>
    <xdr:to>
      <xdr:col>8</xdr:col>
      <xdr:colOff>28575</xdr:colOff>
      <xdr:row>17</xdr:row>
      <xdr:rowOff>123825</xdr:rowOff>
    </xdr:to>
    <xdr:sp>
      <xdr:nvSpPr>
        <xdr:cNvPr id="10" name="直線コネクタ 12"/>
        <xdr:cNvSpPr>
          <a:spLocks/>
        </xdr:cNvSpPr>
      </xdr:nvSpPr>
      <xdr:spPr>
        <a:xfrm>
          <a:off x="1247775"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17</xdr:row>
      <xdr:rowOff>57150</xdr:rowOff>
    </xdr:from>
    <xdr:to>
      <xdr:col>12</xdr:col>
      <xdr:colOff>152400</xdr:colOff>
      <xdr:row>18</xdr:row>
      <xdr:rowOff>0</xdr:rowOff>
    </xdr:to>
    <xdr:sp>
      <xdr:nvSpPr>
        <xdr:cNvPr id="11" name="直線コネクタ 13"/>
        <xdr:cNvSpPr>
          <a:spLocks/>
        </xdr:cNvSpPr>
      </xdr:nvSpPr>
      <xdr:spPr>
        <a:xfrm>
          <a:off x="2095500"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0</xdr:row>
      <xdr:rowOff>104775</xdr:rowOff>
    </xdr:from>
    <xdr:to>
      <xdr:col>18</xdr:col>
      <xdr:colOff>114300</xdr:colOff>
      <xdr:row>3</xdr:row>
      <xdr:rowOff>38100</xdr:rowOff>
    </xdr:to>
    <xdr:sp>
      <xdr:nvSpPr>
        <xdr:cNvPr id="12" name="テキスト ボックス 3"/>
        <xdr:cNvSpPr txBox="1">
          <a:spLocks noChangeArrowheads="1"/>
        </xdr:cNvSpPr>
      </xdr:nvSpPr>
      <xdr:spPr>
        <a:xfrm>
          <a:off x="2962275" y="104775"/>
          <a:ext cx="180975" cy="304800"/>
        </a:xfrm>
        <a:prstGeom prst="rect">
          <a:avLst/>
        </a:prstGeom>
        <a:solidFill>
          <a:srgbClr val="FFFFFF"/>
        </a:solidFill>
        <a:ln w="9525" cmpd="sng">
          <a:noFill/>
        </a:ln>
      </xdr:spPr>
      <xdr:txBody>
        <a:bodyPr vertOverflow="clip" wrap="square" lIns="0" tIns="0" rIns="0" bIns="0"/>
        <a:p>
          <a:pPr algn="l">
            <a:defRPr/>
          </a:pPr>
          <a:r>
            <a:rPr lang="en-US" cap="none" sz="1400" b="0" i="0" u="none" baseline="0">
              <a:solidFill>
                <a:srgbClr val="993300"/>
              </a:solidFill>
            </a:rPr>
            <a:t>公</a:t>
          </a:r>
        </a:p>
      </xdr:txBody>
    </xdr:sp>
    <xdr:clientData/>
  </xdr:twoCellAnchor>
  <xdr:twoCellAnchor>
    <xdr:from>
      <xdr:col>17</xdr:col>
      <xdr:colOff>66675</xdr:colOff>
      <xdr:row>0</xdr:row>
      <xdr:rowOff>95250</xdr:rowOff>
    </xdr:from>
    <xdr:to>
      <xdr:col>18</xdr:col>
      <xdr:colOff>142875</xdr:colOff>
      <xdr:row>2</xdr:row>
      <xdr:rowOff>114300</xdr:rowOff>
    </xdr:to>
    <xdr:sp>
      <xdr:nvSpPr>
        <xdr:cNvPr id="13" name="円/楕円 15"/>
        <xdr:cNvSpPr>
          <a:spLocks/>
        </xdr:cNvSpPr>
      </xdr:nvSpPr>
      <xdr:spPr>
        <a:xfrm>
          <a:off x="2914650" y="95250"/>
          <a:ext cx="257175" cy="266700"/>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60</xdr:row>
      <xdr:rowOff>19050</xdr:rowOff>
    </xdr:from>
    <xdr:to>
      <xdr:col>29</xdr:col>
      <xdr:colOff>123825</xdr:colOff>
      <xdr:row>61</xdr:row>
      <xdr:rowOff>66675</xdr:rowOff>
    </xdr:to>
    <xdr:sp>
      <xdr:nvSpPr>
        <xdr:cNvPr id="14" name="テキスト ボックス 83"/>
        <xdr:cNvSpPr txBox="1">
          <a:spLocks noChangeArrowheads="1"/>
        </xdr:cNvSpPr>
      </xdr:nvSpPr>
      <xdr:spPr>
        <a:xfrm>
          <a:off x="3676650" y="7000875"/>
          <a:ext cx="1304925" cy="13335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993300"/>
              </a:solidFill>
            </a:rPr>
            <a:t>上記のとおり納付します。</a:t>
          </a:r>
        </a:p>
      </xdr:txBody>
    </xdr:sp>
    <xdr:clientData/>
  </xdr:twoCellAnchor>
  <xdr:twoCellAnchor>
    <xdr:from>
      <xdr:col>27</xdr:col>
      <xdr:colOff>180975</xdr:colOff>
      <xdr:row>17</xdr:row>
      <xdr:rowOff>57150</xdr:rowOff>
    </xdr:from>
    <xdr:to>
      <xdr:col>27</xdr:col>
      <xdr:colOff>180975</xdr:colOff>
      <xdr:row>17</xdr:row>
      <xdr:rowOff>123825</xdr:rowOff>
    </xdr:to>
    <xdr:sp>
      <xdr:nvSpPr>
        <xdr:cNvPr id="15" name="直線コネクタ 22"/>
        <xdr:cNvSpPr>
          <a:spLocks/>
        </xdr:cNvSpPr>
      </xdr:nvSpPr>
      <xdr:spPr>
        <a:xfrm>
          <a:off x="4676775"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17</xdr:row>
      <xdr:rowOff>57150</xdr:rowOff>
    </xdr:from>
    <xdr:to>
      <xdr:col>29</xdr:col>
      <xdr:colOff>28575</xdr:colOff>
      <xdr:row>17</xdr:row>
      <xdr:rowOff>123825</xdr:rowOff>
    </xdr:to>
    <xdr:sp>
      <xdr:nvSpPr>
        <xdr:cNvPr id="16" name="直線コネクタ 23"/>
        <xdr:cNvSpPr>
          <a:spLocks/>
        </xdr:cNvSpPr>
      </xdr:nvSpPr>
      <xdr:spPr>
        <a:xfrm>
          <a:off x="4886325"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17</xdr:row>
      <xdr:rowOff>57150</xdr:rowOff>
    </xdr:from>
    <xdr:to>
      <xdr:col>33</xdr:col>
      <xdr:colOff>152400</xdr:colOff>
      <xdr:row>18</xdr:row>
      <xdr:rowOff>0</xdr:rowOff>
    </xdr:to>
    <xdr:sp>
      <xdr:nvSpPr>
        <xdr:cNvPr id="17" name="直線コネクタ 24"/>
        <xdr:cNvSpPr>
          <a:spLocks/>
        </xdr:cNvSpPr>
      </xdr:nvSpPr>
      <xdr:spPr>
        <a:xfrm>
          <a:off x="5734050"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0</xdr:row>
      <xdr:rowOff>104775</xdr:rowOff>
    </xdr:from>
    <xdr:to>
      <xdr:col>39</xdr:col>
      <xdr:colOff>114300</xdr:colOff>
      <xdr:row>3</xdr:row>
      <xdr:rowOff>38100</xdr:rowOff>
    </xdr:to>
    <xdr:sp>
      <xdr:nvSpPr>
        <xdr:cNvPr id="18" name="テキスト ボックス 96"/>
        <xdr:cNvSpPr txBox="1">
          <a:spLocks noChangeArrowheads="1"/>
        </xdr:cNvSpPr>
      </xdr:nvSpPr>
      <xdr:spPr>
        <a:xfrm>
          <a:off x="6600825" y="104775"/>
          <a:ext cx="180975" cy="304800"/>
        </a:xfrm>
        <a:prstGeom prst="rect">
          <a:avLst/>
        </a:prstGeom>
        <a:solidFill>
          <a:srgbClr val="FFFFFF"/>
        </a:solidFill>
        <a:ln w="9525" cmpd="sng">
          <a:noFill/>
        </a:ln>
      </xdr:spPr>
      <xdr:txBody>
        <a:bodyPr vertOverflow="clip" wrap="square" lIns="0" tIns="0" rIns="0" bIns="0"/>
        <a:p>
          <a:pPr algn="l">
            <a:defRPr/>
          </a:pPr>
          <a:r>
            <a:rPr lang="en-US" cap="none" sz="1400" b="0" i="0" u="none" baseline="0">
              <a:solidFill>
                <a:srgbClr val="993300"/>
              </a:solidFill>
            </a:rPr>
            <a:t>公</a:t>
          </a:r>
        </a:p>
      </xdr:txBody>
    </xdr:sp>
    <xdr:clientData/>
  </xdr:twoCellAnchor>
  <xdr:twoCellAnchor>
    <xdr:from>
      <xdr:col>42</xdr:col>
      <xdr:colOff>9525</xdr:colOff>
      <xdr:row>61</xdr:row>
      <xdr:rowOff>19050</xdr:rowOff>
    </xdr:from>
    <xdr:to>
      <xdr:col>54</xdr:col>
      <xdr:colOff>171450</xdr:colOff>
      <xdr:row>62</xdr:row>
      <xdr:rowOff>76200</xdr:rowOff>
    </xdr:to>
    <xdr:sp>
      <xdr:nvSpPr>
        <xdr:cNvPr id="19" name="テキスト ボックス 98"/>
        <xdr:cNvSpPr txBox="1">
          <a:spLocks noChangeArrowheads="1"/>
        </xdr:cNvSpPr>
      </xdr:nvSpPr>
      <xdr:spPr>
        <a:xfrm>
          <a:off x="7267575" y="7086600"/>
          <a:ext cx="2105025" cy="14287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993300"/>
              </a:solidFill>
              <a:latin typeface="ＭＳ 明朝"/>
              <a:ea typeface="ＭＳ 明朝"/>
              <a:cs typeface="ＭＳ 明朝"/>
            </a:rPr>
            <a:t>上記のとおり通知します。</a:t>
          </a:r>
          <a:r>
            <a:rPr lang="en-US" cap="none" sz="800" b="0" i="0" u="none" baseline="0">
              <a:solidFill>
                <a:srgbClr val="993300"/>
              </a:solidFill>
              <a:latin typeface="ＭＳ 明朝"/>
              <a:ea typeface="ＭＳ 明朝"/>
              <a:cs typeface="ＭＳ 明朝"/>
            </a:rPr>
            <a:t>(</a:t>
          </a:r>
          <a:r>
            <a:rPr lang="en-US" cap="none" sz="800" b="0" i="0" u="none" baseline="0">
              <a:solidFill>
                <a:srgbClr val="993300"/>
              </a:solidFill>
              <a:latin typeface="ＭＳ 明朝"/>
              <a:ea typeface="ＭＳ 明朝"/>
              <a:cs typeface="ＭＳ 明朝"/>
            </a:rPr>
            <a:t>都道府県保管</a:t>
          </a:r>
          <a:r>
            <a:rPr lang="en-US" cap="none" sz="800" b="0" i="0" u="none" baseline="0">
              <a:solidFill>
                <a:srgbClr val="993300"/>
              </a:solidFill>
              <a:latin typeface="ＭＳ 明朝"/>
              <a:ea typeface="ＭＳ 明朝"/>
              <a:cs typeface="ＭＳ 明朝"/>
            </a:rPr>
            <a:t>)</a:t>
          </a:r>
        </a:p>
      </xdr:txBody>
    </xdr:sp>
    <xdr:clientData/>
  </xdr:twoCellAnchor>
  <xdr:twoCellAnchor>
    <xdr:from>
      <xdr:col>48</xdr:col>
      <xdr:colOff>180975</xdr:colOff>
      <xdr:row>17</xdr:row>
      <xdr:rowOff>47625</xdr:rowOff>
    </xdr:from>
    <xdr:to>
      <xdr:col>48</xdr:col>
      <xdr:colOff>180975</xdr:colOff>
      <xdr:row>17</xdr:row>
      <xdr:rowOff>114300</xdr:rowOff>
    </xdr:to>
    <xdr:sp>
      <xdr:nvSpPr>
        <xdr:cNvPr id="20" name="直線コネクタ 33"/>
        <xdr:cNvSpPr>
          <a:spLocks/>
        </xdr:cNvSpPr>
      </xdr:nvSpPr>
      <xdr:spPr>
        <a:xfrm>
          <a:off x="8296275" y="210502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17</xdr:row>
      <xdr:rowOff>47625</xdr:rowOff>
    </xdr:from>
    <xdr:to>
      <xdr:col>50</xdr:col>
      <xdr:colOff>28575</xdr:colOff>
      <xdr:row>17</xdr:row>
      <xdr:rowOff>123825</xdr:rowOff>
    </xdr:to>
    <xdr:sp>
      <xdr:nvSpPr>
        <xdr:cNvPr id="21" name="直線コネクタ 34"/>
        <xdr:cNvSpPr>
          <a:spLocks/>
        </xdr:cNvSpPr>
      </xdr:nvSpPr>
      <xdr:spPr>
        <a:xfrm>
          <a:off x="8505825" y="2105025"/>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152400</xdr:colOff>
      <xdr:row>17</xdr:row>
      <xdr:rowOff>47625</xdr:rowOff>
    </xdr:from>
    <xdr:to>
      <xdr:col>54</xdr:col>
      <xdr:colOff>152400</xdr:colOff>
      <xdr:row>17</xdr:row>
      <xdr:rowOff>123825</xdr:rowOff>
    </xdr:to>
    <xdr:sp>
      <xdr:nvSpPr>
        <xdr:cNvPr id="22" name="直線コネクタ 35"/>
        <xdr:cNvSpPr>
          <a:spLocks/>
        </xdr:cNvSpPr>
      </xdr:nvSpPr>
      <xdr:spPr>
        <a:xfrm>
          <a:off x="9353550" y="2105025"/>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76200</xdr:colOff>
      <xdr:row>0</xdr:row>
      <xdr:rowOff>114300</xdr:rowOff>
    </xdr:from>
    <xdr:to>
      <xdr:col>61</xdr:col>
      <xdr:colOff>76200</xdr:colOff>
      <xdr:row>3</xdr:row>
      <xdr:rowOff>38100</xdr:rowOff>
    </xdr:to>
    <xdr:sp>
      <xdr:nvSpPr>
        <xdr:cNvPr id="23" name="テキスト ボックス 111"/>
        <xdr:cNvSpPr txBox="1">
          <a:spLocks noChangeArrowheads="1"/>
        </xdr:cNvSpPr>
      </xdr:nvSpPr>
      <xdr:spPr>
        <a:xfrm>
          <a:off x="10363200" y="114300"/>
          <a:ext cx="180975" cy="295275"/>
        </a:xfrm>
        <a:prstGeom prst="rect">
          <a:avLst/>
        </a:prstGeom>
        <a:solidFill>
          <a:srgbClr val="FFFFFF"/>
        </a:solidFill>
        <a:ln w="9525" cmpd="sng">
          <a:noFill/>
        </a:ln>
      </xdr:spPr>
      <xdr:txBody>
        <a:bodyPr vertOverflow="clip" wrap="square" lIns="0" tIns="0" rIns="0" bIns="0"/>
        <a:p>
          <a:pPr algn="l">
            <a:defRPr/>
          </a:pPr>
          <a:r>
            <a:rPr lang="en-US" cap="none" sz="1400" b="0" i="0" u="none" baseline="0">
              <a:solidFill>
                <a:srgbClr val="993300"/>
              </a:solidFill>
            </a:rPr>
            <a:t>公</a:t>
          </a:r>
        </a:p>
      </xdr:txBody>
    </xdr:sp>
    <xdr:clientData/>
  </xdr:twoCellAnchor>
  <xdr:twoCellAnchor>
    <xdr:from>
      <xdr:col>25</xdr:col>
      <xdr:colOff>114300</xdr:colOff>
      <xdr:row>19</xdr:row>
      <xdr:rowOff>47625</xdr:rowOff>
    </xdr:from>
    <xdr:to>
      <xdr:col>27</xdr:col>
      <xdr:colOff>28575</xdr:colOff>
      <xdr:row>19</xdr:row>
      <xdr:rowOff>123825</xdr:rowOff>
    </xdr:to>
    <xdr:sp>
      <xdr:nvSpPr>
        <xdr:cNvPr id="24" name="テキスト ボックス 113"/>
        <xdr:cNvSpPr txBox="1">
          <a:spLocks noChangeArrowheads="1"/>
        </xdr:cNvSpPr>
      </xdr:nvSpPr>
      <xdr:spPr>
        <a:xfrm>
          <a:off x="4362450" y="2362200"/>
          <a:ext cx="161925" cy="76200"/>
        </a:xfrm>
        <a:prstGeom prst="rect">
          <a:avLst/>
        </a:prstGeom>
        <a:solidFill>
          <a:srgbClr val="FFFFFF"/>
        </a:solidFill>
        <a:ln w="9525" cmpd="sng">
          <a:noFill/>
        </a:ln>
      </xdr:spPr>
      <xdr:txBody>
        <a:bodyPr vertOverflow="clip" wrap="square" lIns="0" tIns="0" rIns="0" bIns="0"/>
        <a:p>
          <a:pPr algn="r">
            <a:defRPr/>
          </a:pPr>
          <a:r>
            <a:rPr lang="en-US" cap="none" sz="500" b="0" i="0" u="none" baseline="0">
              <a:solidFill>
                <a:srgbClr val="993300"/>
              </a:solidFill>
              <a:latin typeface="ＭＳ 明朝"/>
              <a:ea typeface="ＭＳ 明朝"/>
              <a:cs typeface="ＭＳ 明朝"/>
            </a:rPr>
            <a:t>から</a:t>
          </a:r>
          <a:r>
            <a:rPr lang="en-US" cap="none" sz="500" b="0" i="0" u="none" baseline="0">
              <a:solidFill>
                <a:srgbClr val="000000"/>
              </a:solidFill>
              <a:latin typeface="ＭＳ 明朝"/>
              <a:ea typeface="ＭＳ 明朝"/>
              <a:cs typeface="ＭＳ 明朝"/>
            </a:rPr>
            <a:t>
</a:t>
          </a:r>
        </a:p>
      </xdr:txBody>
    </xdr:sp>
    <xdr:clientData/>
  </xdr:twoCellAnchor>
  <xdr:twoCellAnchor>
    <xdr:from>
      <xdr:col>30</xdr:col>
      <xdr:colOff>161925</xdr:colOff>
      <xdr:row>19</xdr:row>
      <xdr:rowOff>47625</xdr:rowOff>
    </xdr:from>
    <xdr:to>
      <xdr:col>31</xdr:col>
      <xdr:colOff>123825</xdr:colOff>
      <xdr:row>19</xdr:row>
      <xdr:rowOff>123825</xdr:rowOff>
    </xdr:to>
    <xdr:sp>
      <xdr:nvSpPr>
        <xdr:cNvPr id="25" name="テキスト ボックス 114"/>
        <xdr:cNvSpPr txBox="1">
          <a:spLocks noChangeArrowheads="1"/>
        </xdr:cNvSpPr>
      </xdr:nvSpPr>
      <xdr:spPr>
        <a:xfrm>
          <a:off x="5200650" y="2362200"/>
          <a:ext cx="142875" cy="76200"/>
        </a:xfrm>
        <a:prstGeom prst="rect">
          <a:avLst/>
        </a:prstGeom>
        <a:solidFill>
          <a:srgbClr val="FFFFFF"/>
        </a:solidFill>
        <a:ln w="9525" cmpd="sng">
          <a:noFill/>
        </a:ln>
      </xdr:spPr>
      <xdr:txBody>
        <a:bodyPr vertOverflow="clip" wrap="square" lIns="0" tIns="0" rIns="0" bIns="0"/>
        <a:p>
          <a:pPr algn="r">
            <a:defRPr/>
          </a:pPr>
          <a:r>
            <a:rPr lang="en-US" cap="none" sz="500" b="0" i="0" u="none" baseline="0">
              <a:solidFill>
                <a:srgbClr val="993300"/>
              </a:solidFill>
            </a:rPr>
            <a:t>まで</a:t>
          </a:r>
        </a:p>
      </xdr:txBody>
    </xdr:sp>
    <xdr:clientData/>
  </xdr:twoCellAnchor>
  <xdr:twoCellAnchor>
    <xdr:from>
      <xdr:col>29</xdr:col>
      <xdr:colOff>47625</xdr:colOff>
      <xdr:row>59</xdr:row>
      <xdr:rowOff>57150</xdr:rowOff>
    </xdr:from>
    <xdr:to>
      <xdr:col>33</xdr:col>
      <xdr:colOff>114300</xdr:colOff>
      <xdr:row>62</xdr:row>
      <xdr:rowOff>76200</xdr:rowOff>
    </xdr:to>
    <xdr:sp>
      <xdr:nvSpPr>
        <xdr:cNvPr id="26" name="テキスト ボックス 5"/>
        <xdr:cNvSpPr txBox="1">
          <a:spLocks noChangeArrowheads="1"/>
        </xdr:cNvSpPr>
      </xdr:nvSpPr>
      <xdr:spPr>
        <a:xfrm>
          <a:off x="4905375" y="6953250"/>
          <a:ext cx="790575" cy="276225"/>
        </a:xfrm>
        <a:prstGeom prst="rect">
          <a:avLst/>
        </a:prstGeom>
        <a:noFill/>
        <a:ln w="9525" cmpd="sng">
          <a:noFill/>
        </a:ln>
      </xdr:spPr>
      <xdr:txBody>
        <a:bodyPr vertOverflow="clip" wrap="square" lIns="0" tIns="0" rIns="0" bIns="0"/>
        <a:p>
          <a:pPr algn="ctr">
            <a:defRPr/>
          </a:pPr>
          <a:r>
            <a:rPr lang="en-US" cap="none" sz="800" b="0" i="0" u="none" baseline="0">
              <a:solidFill>
                <a:srgbClr val="993300"/>
              </a:solidFill>
              <a:latin typeface="ＭＳ 明朝"/>
              <a:ea typeface="ＭＳ 明朝"/>
              <a:cs typeface="ＭＳ 明朝"/>
            </a:rPr>
            <a:t>金　融　機　関</a:t>
          </a:r>
          <a:r>
            <a:rPr lang="en-US" cap="none" sz="800" b="0" i="0" u="none" baseline="0">
              <a:solidFill>
                <a:srgbClr val="993300"/>
              </a:solidFill>
              <a:latin typeface="ＭＳ 明朝"/>
              <a:ea typeface="ＭＳ 明朝"/>
              <a:cs typeface="ＭＳ 明朝"/>
            </a:rPr>
            <a:t>
</a:t>
          </a:r>
          <a:r>
            <a:rPr lang="en-US" cap="none" sz="800" b="0" i="0" u="none" baseline="0">
              <a:solidFill>
                <a:srgbClr val="993300"/>
              </a:solidFill>
              <a:latin typeface="ＭＳ 明朝"/>
              <a:ea typeface="ＭＳ 明朝"/>
              <a:cs typeface="ＭＳ 明朝"/>
            </a:rPr>
            <a:t>又は郵便局保管</a:t>
          </a:r>
        </a:p>
      </xdr:txBody>
    </xdr:sp>
    <xdr:clientData/>
  </xdr:twoCellAnchor>
  <xdr:twoCellAnchor>
    <xdr:from>
      <xdr:col>29</xdr:col>
      <xdr:colOff>38100</xdr:colOff>
      <xdr:row>59</xdr:row>
      <xdr:rowOff>28575</xdr:rowOff>
    </xdr:from>
    <xdr:to>
      <xdr:col>29</xdr:col>
      <xdr:colOff>114300</xdr:colOff>
      <xdr:row>62</xdr:row>
      <xdr:rowOff>57150</xdr:rowOff>
    </xdr:to>
    <xdr:sp>
      <xdr:nvSpPr>
        <xdr:cNvPr id="27" name="左大かっこ 41"/>
        <xdr:cNvSpPr>
          <a:spLocks/>
        </xdr:cNvSpPr>
      </xdr:nvSpPr>
      <xdr:spPr>
        <a:xfrm>
          <a:off x="4895850" y="6924675"/>
          <a:ext cx="76200" cy="285750"/>
        </a:xfrm>
        <a:prstGeom prst="leftBracket">
          <a:avLst>
            <a:gd name="adj" fmla="val -47777"/>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59</xdr:row>
      <xdr:rowOff>28575</xdr:rowOff>
    </xdr:from>
    <xdr:to>
      <xdr:col>33</xdr:col>
      <xdr:colOff>133350</xdr:colOff>
      <xdr:row>62</xdr:row>
      <xdr:rowOff>57150</xdr:rowOff>
    </xdr:to>
    <xdr:sp>
      <xdr:nvSpPr>
        <xdr:cNvPr id="28" name="右大かっこ 42"/>
        <xdr:cNvSpPr>
          <a:spLocks/>
        </xdr:cNvSpPr>
      </xdr:nvSpPr>
      <xdr:spPr>
        <a:xfrm>
          <a:off x="5657850" y="6924675"/>
          <a:ext cx="57150" cy="285750"/>
        </a:xfrm>
        <a:prstGeom prst="rightBracket">
          <a:avLst>
            <a:gd name="adj" fmla="val -48333"/>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17</xdr:row>
      <xdr:rowOff>47625</xdr:rowOff>
    </xdr:from>
    <xdr:to>
      <xdr:col>57</xdr:col>
      <xdr:colOff>9525</xdr:colOff>
      <xdr:row>17</xdr:row>
      <xdr:rowOff>123825</xdr:rowOff>
    </xdr:to>
    <xdr:sp>
      <xdr:nvSpPr>
        <xdr:cNvPr id="29" name="直線コネクタ 43"/>
        <xdr:cNvSpPr>
          <a:spLocks/>
        </xdr:cNvSpPr>
      </xdr:nvSpPr>
      <xdr:spPr>
        <a:xfrm>
          <a:off x="9753600" y="2105025"/>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17</xdr:row>
      <xdr:rowOff>57150</xdr:rowOff>
    </xdr:from>
    <xdr:to>
      <xdr:col>36</xdr:col>
      <xdr:colOff>0</xdr:colOff>
      <xdr:row>18</xdr:row>
      <xdr:rowOff>0</xdr:rowOff>
    </xdr:to>
    <xdr:sp>
      <xdr:nvSpPr>
        <xdr:cNvPr id="30" name="直線コネクタ 44"/>
        <xdr:cNvSpPr>
          <a:spLocks/>
        </xdr:cNvSpPr>
      </xdr:nvSpPr>
      <xdr:spPr>
        <a:xfrm>
          <a:off x="6124575" y="2114550"/>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53</xdr:row>
      <xdr:rowOff>28575</xdr:rowOff>
    </xdr:from>
    <xdr:to>
      <xdr:col>53</xdr:col>
      <xdr:colOff>76200</xdr:colOff>
      <xdr:row>54</xdr:row>
      <xdr:rowOff>28575</xdr:rowOff>
    </xdr:to>
    <xdr:sp>
      <xdr:nvSpPr>
        <xdr:cNvPr id="31" name="テキスト ボックス 45"/>
        <xdr:cNvSpPr txBox="1">
          <a:spLocks noChangeArrowheads="1"/>
        </xdr:cNvSpPr>
      </xdr:nvSpPr>
      <xdr:spPr>
        <a:xfrm>
          <a:off x="7886700" y="6410325"/>
          <a:ext cx="1209675" cy="85725"/>
        </a:xfrm>
        <a:prstGeom prst="rect">
          <a:avLst/>
        </a:prstGeom>
        <a:noFill/>
        <a:ln w="9525" cmpd="sng">
          <a:noFill/>
        </a:ln>
      </xdr:spPr>
      <xdr:txBody>
        <a:bodyPr vertOverflow="clip" wrap="square" lIns="0" tIns="0" rIns="0" bIns="0"/>
        <a:p>
          <a:pPr algn="l">
            <a:defRPr/>
          </a:pPr>
          <a:r>
            <a:rPr lang="en-US" cap="none" sz="500" b="0" i="0" u="none" baseline="0">
              <a:solidFill>
                <a:srgbClr val="993300"/>
              </a:solidFill>
              <a:latin typeface="ＭＳ 明朝"/>
              <a:ea typeface="ＭＳ 明朝"/>
              <a:cs typeface="ＭＳ 明朝"/>
            </a:rPr>
            <a:t>指定金融機関　　</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静岡銀行</a:t>
          </a:r>
        </a:p>
      </xdr:txBody>
    </xdr:sp>
    <xdr:clientData/>
  </xdr:twoCellAnchor>
  <xdr:twoCellAnchor>
    <xdr:from>
      <xdr:col>46</xdr:col>
      <xdr:colOff>9525</xdr:colOff>
      <xdr:row>54</xdr:row>
      <xdr:rowOff>38100</xdr:rowOff>
    </xdr:from>
    <xdr:to>
      <xdr:col>55</xdr:col>
      <xdr:colOff>0</xdr:colOff>
      <xdr:row>56</xdr:row>
      <xdr:rowOff>57150</xdr:rowOff>
    </xdr:to>
    <xdr:sp>
      <xdr:nvSpPr>
        <xdr:cNvPr id="32" name="テキスト ボックス 46"/>
        <xdr:cNvSpPr txBox="1">
          <a:spLocks noChangeArrowheads="1"/>
        </xdr:cNvSpPr>
      </xdr:nvSpPr>
      <xdr:spPr>
        <a:xfrm>
          <a:off x="7877175" y="6505575"/>
          <a:ext cx="1504950" cy="190500"/>
        </a:xfrm>
        <a:prstGeom prst="rect">
          <a:avLst/>
        </a:prstGeom>
        <a:noFill/>
        <a:ln w="9525" cmpd="sng">
          <a:noFill/>
        </a:ln>
      </xdr:spPr>
      <xdr:txBody>
        <a:bodyPr vertOverflow="clip" wrap="square" lIns="0" tIns="0" rIns="0" bIns="0"/>
        <a:p>
          <a:pPr algn="l">
            <a:defRPr/>
          </a:pPr>
          <a:r>
            <a:rPr lang="en-US" cap="none" sz="500" b="0" i="0" u="none" baseline="0">
              <a:solidFill>
                <a:srgbClr val="993300"/>
              </a:solidFill>
              <a:latin typeface="ＭＳ 明朝"/>
              <a:ea typeface="ＭＳ 明朝"/>
              <a:cs typeface="ＭＳ 明朝"/>
            </a:rPr>
            <a:t>指定代理金融機関</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スルガ銀行　清水銀行</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　静岡県信用農業協同組合連合会</a:t>
          </a:r>
        </a:p>
      </xdr:txBody>
    </xdr:sp>
    <xdr:clientData/>
  </xdr:twoCellAnchor>
  <xdr:twoCellAnchor>
    <xdr:from>
      <xdr:col>46</xdr:col>
      <xdr:colOff>9525</xdr:colOff>
      <xdr:row>56</xdr:row>
      <xdr:rowOff>57150</xdr:rowOff>
    </xdr:from>
    <xdr:to>
      <xdr:col>55</xdr:col>
      <xdr:colOff>19050</xdr:colOff>
      <xdr:row>57</xdr:row>
      <xdr:rowOff>47625</xdr:rowOff>
    </xdr:to>
    <xdr:sp>
      <xdr:nvSpPr>
        <xdr:cNvPr id="33" name="テキスト ボックス 47"/>
        <xdr:cNvSpPr txBox="1">
          <a:spLocks noChangeArrowheads="1"/>
        </xdr:cNvSpPr>
      </xdr:nvSpPr>
      <xdr:spPr>
        <a:xfrm>
          <a:off x="7877175" y="6696075"/>
          <a:ext cx="1524000" cy="76200"/>
        </a:xfrm>
        <a:prstGeom prst="rect">
          <a:avLst/>
        </a:prstGeom>
        <a:noFill/>
        <a:ln w="9525" cmpd="sng">
          <a:noFill/>
        </a:ln>
      </xdr:spPr>
      <xdr:txBody>
        <a:bodyPr vertOverflow="clip" wrap="square" lIns="0" tIns="0" rIns="0" bIns="0"/>
        <a:p>
          <a:pPr algn="l">
            <a:defRPr/>
          </a:pPr>
          <a:r>
            <a:rPr lang="en-US" cap="none" sz="500" b="0" i="0" u="none" baseline="0">
              <a:solidFill>
                <a:srgbClr val="993300"/>
              </a:solidFill>
              <a:latin typeface="ＭＳ 明朝"/>
              <a:ea typeface="ＭＳ 明朝"/>
              <a:cs typeface="ＭＳ 明朝"/>
            </a:rPr>
            <a:t>収納代理金融機関</a:t>
          </a:r>
          <a:r>
            <a:rPr lang="en-US" cap="none" sz="500" b="0" i="0" u="none" baseline="0">
              <a:solidFill>
                <a:srgbClr val="993300"/>
              </a:solidFill>
              <a:latin typeface="ＭＳ 明朝"/>
              <a:ea typeface="ＭＳ 明朝"/>
              <a:cs typeface="ＭＳ 明朝"/>
            </a:rPr>
            <a:t> </a:t>
          </a:r>
          <a:r>
            <a:rPr lang="en-US" cap="none" sz="500" b="0" i="0" u="none" baseline="0">
              <a:solidFill>
                <a:srgbClr val="993300"/>
              </a:solidFill>
              <a:latin typeface="ＭＳ 明朝"/>
              <a:ea typeface="ＭＳ 明朝"/>
              <a:cs typeface="ＭＳ 明朝"/>
            </a:rPr>
            <a:t>静岡県信用漁業協同組合連合会等</a:t>
          </a:r>
        </a:p>
      </xdr:txBody>
    </xdr:sp>
    <xdr:clientData/>
  </xdr:twoCellAnchor>
  <xdr:twoCellAnchor>
    <xdr:from>
      <xdr:col>21</xdr:col>
      <xdr:colOff>47625</xdr:colOff>
      <xdr:row>16</xdr:row>
      <xdr:rowOff>95250</xdr:rowOff>
    </xdr:from>
    <xdr:to>
      <xdr:col>22</xdr:col>
      <xdr:colOff>47625</xdr:colOff>
      <xdr:row>17</xdr:row>
      <xdr:rowOff>57150</xdr:rowOff>
    </xdr:to>
    <xdr:sp>
      <xdr:nvSpPr>
        <xdr:cNvPr id="34" name="テキスト ボックス 48"/>
        <xdr:cNvSpPr txBox="1">
          <a:spLocks noChangeArrowheads="1"/>
        </xdr:cNvSpPr>
      </xdr:nvSpPr>
      <xdr:spPr>
        <a:xfrm>
          <a:off x="3686175" y="2019300"/>
          <a:ext cx="152400" cy="95250"/>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平成</a:t>
          </a:r>
        </a:p>
      </xdr:txBody>
    </xdr:sp>
    <xdr:clientData/>
  </xdr:twoCellAnchor>
  <xdr:twoCellAnchor>
    <xdr:from>
      <xdr:col>23</xdr:col>
      <xdr:colOff>123825</xdr:colOff>
      <xdr:row>16</xdr:row>
      <xdr:rowOff>95250</xdr:rowOff>
    </xdr:from>
    <xdr:to>
      <xdr:col>24</xdr:col>
      <xdr:colOff>133350</xdr:colOff>
      <xdr:row>17</xdr:row>
      <xdr:rowOff>95250</xdr:rowOff>
    </xdr:to>
    <xdr:sp>
      <xdr:nvSpPr>
        <xdr:cNvPr id="35" name="テキスト ボックス 49"/>
        <xdr:cNvSpPr txBox="1">
          <a:spLocks noChangeArrowheads="1"/>
        </xdr:cNvSpPr>
      </xdr:nvSpPr>
      <xdr:spPr>
        <a:xfrm>
          <a:off x="4067175" y="2019300"/>
          <a:ext cx="161925" cy="133350"/>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年度</a:t>
          </a:r>
        </a:p>
      </xdr:txBody>
    </xdr:sp>
    <xdr:clientData/>
  </xdr:twoCellAnchor>
  <xdr:twoCellAnchor>
    <xdr:from>
      <xdr:col>42</xdr:col>
      <xdr:colOff>38100</xdr:colOff>
      <xdr:row>16</xdr:row>
      <xdr:rowOff>95250</xdr:rowOff>
    </xdr:from>
    <xdr:to>
      <xdr:col>43</xdr:col>
      <xdr:colOff>38100</xdr:colOff>
      <xdr:row>17</xdr:row>
      <xdr:rowOff>66675</xdr:rowOff>
    </xdr:to>
    <xdr:sp>
      <xdr:nvSpPr>
        <xdr:cNvPr id="36" name="テキスト ボックス 50"/>
        <xdr:cNvSpPr txBox="1">
          <a:spLocks noChangeArrowheads="1"/>
        </xdr:cNvSpPr>
      </xdr:nvSpPr>
      <xdr:spPr>
        <a:xfrm>
          <a:off x="7296150" y="2019300"/>
          <a:ext cx="152400" cy="104775"/>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令和</a:t>
          </a:r>
        </a:p>
      </xdr:txBody>
    </xdr:sp>
    <xdr:clientData/>
  </xdr:twoCellAnchor>
  <xdr:twoCellAnchor>
    <xdr:from>
      <xdr:col>44</xdr:col>
      <xdr:colOff>123825</xdr:colOff>
      <xdr:row>16</xdr:row>
      <xdr:rowOff>95250</xdr:rowOff>
    </xdr:from>
    <xdr:to>
      <xdr:col>45</xdr:col>
      <xdr:colOff>133350</xdr:colOff>
      <xdr:row>17</xdr:row>
      <xdr:rowOff>76200</xdr:rowOff>
    </xdr:to>
    <xdr:sp>
      <xdr:nvSpPr>
        <xdr:cNvPr id="37" name="テキスト ボックス 51"/>
        <xdr:cNvSpPr txBox="1">
          <a:spLocks noChangeArrowheads="1"/>
        </xdr:cNvSpPr>
      </xdr:nvSpPr>
      <xdr:spPr>
        <a:xfrm>
          <a:off x="7686675" y="2019300"/>
          <a:ext cx="161925" cy="114300"/>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年度</a:t>
          </a:r>
        </a:p>
      </xdr:txBody>
    </xdr:sp>
    <xdr:clientData/>
  </xdr:twoCellAnchor>
  <xdr:twoCellAnchor>
    <xdr:from>
      <xdr:col>25</xdr:col>
      <xdr:colOff>19050</xdr:colOff>
      <xdr:row>16</xdr:row>
      <xdr:rowOff>19050</xdr:rowOff>
    </xdr:from>
    <xdr:to>
      <xdr:col>25</xdr:col>
      <xdr:colOff>104775</xdr:colOff>
      <xdr:row>16</xdr:row>
      <xdr:rowOff>95250</xdr:rowOff>
    </xdr:to>
    <xdr:sp>
      <xdr:nvSpPr>
        <xdr:cNvPr id="38" name="テキスト ボックス 78"/>
        <xdr:cNvSpPr txBox="1">
          <a:spLocks noChangeArrowheads="1"/>
        </xdr:cNvSpPr>
      </xdr:nvSpPr>
      <xdr:spPr>
        <a:xfrm>
          <a:off x="4267200" y="1943100"/>
          <a:ext cx="85725" cy="76200"/>
        </a:xfrm>
        <a:prstGeom prst="rect">
          <a:avLst/>
        </a:prstGeom>
        <a:solidFill>
          <a:srgbClr val="FFFFFF"/>
        </a:solidFill>
        <a:ln w="9525" cmpd="sng">
          <a:noFill/>
        </a:ln>
      </xdr:spPr>
      <xdr:txBody>
        <a:bodyPr vertOverflow="clip" wrap="square" lIns="0" tIns="0" rIns="0" bIns="0"/>
        <a:p>
          <a:pPr algn="l">
            <a:defRPr/>
          </a:pPr>
          <a:r>
            <a:rPr lang="en-US" cap="none" sz="500" b="0" i="0" u="none" baseline="0">
              <a:solidFill>
                <a:srgbClr val="993300"/>
              </a:solidFill>
            </a:rPr>
            <a:t>20</a:t>
          </a:r>
        </a:p>
      </xdr:txBody>
    </xdr:sp>
    <xdr:clientData/>
  </xdr:twoCellAnchor>
  <xdr:twoCellAnchor>
    <xdr:from>
      <xdr:col>40</xdr:col>
      <xdr:colOff>95250</xdr:colOff>
      <xdr:row>16</xdr:row>
      <xdr:rowOff>19050</xdr:rowOff>
    </xdr:from>
    <xdr:to>
      <xdr:col>40</xdr:col>
      <xdr:colOff>161925</xdr:colOff>
      <xdr:row>16</xdr:row>
      <xdr:rowOff>95250</xdr:rowOff>
    </xdr:to>
    <xdr:sp>
      <xdr:nvSpPr>
        <xdr:cNvPr id="39" name="テキスト ボックス 79"/>
        <xdr:cNvSpPr txBox="1">
          <a:spLocks noChangeArrowheads="1"/>
        </xdr:cNvSpPr>
      </xdr:nvSpPr>
      <xdr:spPr>
        <a:xfrm>
          <a:off x="6943725" y="1943100"/>
          <a:ext cx="66675" cy="76200"/>
        </a:xfrm>
        <a:prstGeom prst="rect">
          <a:avLst/>
        </a:prstGeom>
        <a:solidFill>
          <a:srgbClr val="FFFFFF"/>
        </a:solidFill>
        <a:ln w="9525" cmpd="sng">
          <a:noFill/>
        </a:ln>
      </xdr:spPr>
      <xdr:txBody>
        <a:bodyPr vertOverflow="clip" wrap="square" lIns="0" tIns="0" rIns="0" bIns="0"/>
        <a:p>
          <a:pPr algn="l">
            <a:defRPr/>
          </a:pPr>
          <a:r>
            <a:rPr lang="en-US" cap="none" sz="500" b="0" i="0" u="none" baseline="0">
              <a:solidFill>
                <a:srgbClr val="993300"/>
              </a:solidFill>
            </a:rPr>
            <a:t>42</a:t>
          </a:r>
        </a:p>
      </xdr:txBody>
    </xdr:sp>
    <xdr:clientData/>
  </xdr:twoCellAnchor>
  <xdr:twoCellAnchor>
    <xdr:from>
      <xdr:col>46</xdr:col>
      <xdr:colOff>28575</xdr:colOff>
      <xdr:row>16</xdr:row>
      <xdr:rowOff>19050</xdr:rowOff>
    </xdr:from>
    <xdr:to>
      <xdr:col>46</xdr:col>
      <xdr:colOff>114300</xdr:colOff>
      <xdr:row>16</xdr:row>
      <xdr:rowOff>95250</xdr:rowOff>
    </xdr:to>
    <xdr:sp>
      <xdr:nvSpPr>
        <xdr:cNvPr id="40" name="テキスト ボックス 80"/>
        <xdr:cNvSpPr txBox="1">
          <a:spLocks noChangeArrowheads="1"/>
        </xdr:cNvSpPr>
      </xdr:nvSpPr>
      <xdr:spPr>
        <a:xfrm>
          <a:off x="7896225" y="1943100"/>
          <a:ext cx="85725" cy="76200"/>
        </a:xfrm>
        <a:prstGeom prst="rect">
          <a:avLst/>
        </a:prstGeom>
        <a:solidFill>
          <a:srgbClr val="FFFFFF"/>
        </a:solidFill>
        <a:ln w="9525" cmpd="sng">
          <a:noFill/>
        </a:ln>
      </xdr:spPr>
      <xdr:txBody>
        <a:bodyPr vertOverflow="clip" wrap="square" lIns="0" tIns="0" rIns="0" bIns="0"/>
        <a:p>
          <a:pPr algn="l">
            <a:defRPr/>
          </a:pPr>
          <a:r>
            <a:rPr lang="en-US" cap="none" sz="500" b="0" i="0" u="none" baseline="0">
              <a:solidFill>
                <a:srgbClr val="993300"/>
              </a:solidFill>
            </a:rPr>
            <a:t>20</a:t>
          </a:r>
        </a:p>
      </xdr:txBody>
    </xdr:sp>
    <xdr:clientData/>
  </xdr:twoCellAnchor>
  <xdr:twoCellAnchor>
    <xdr:from>
      <xdr:col>61</xdr:col>
      <xdr:colOff>95250</xdr:colOff>
      <xdr:row>16</xdr:row>
      <xdr:rowOff>19050</xdr:rowOff>
    </xdr:from>
    <xdr:to>
      <xdr:col>61</xdr:col>
      <xdr:colOff>161925</xdr:colOff>
      <xdr:row>16</xdr:row>
      <xdr:rowOff>95250</xdr:rowOff>
    </xdr:to>
    <xdr:sp>
      <xdr:nvSpPr>
        <xdr:cNvPr id="41" name="テキスト ボックス 81"/>
        <xdr:cNvSpPr txBox="1">
          <a:spLocks noChangeArrowheads="1"/>
        </xdr:cNvSpPr>
      </xdr:nvSpPr>
      <xdr:spPr>
        <a:xfrm>
          <a:off x="10563225" y="1943100"/>
          <a:ext cx="66675" cy="85725"/>
        </a:xfrm>
        <a:prstGeom prst="rect">
          <a:avLst/>
        </a:prstGeom>
        <a:solidFill>
          <a:srgbClr val="FFFFFF"/>
        </a:solidFill>
        <a:ln w="9525" cmpd="sng">
          <a:noFill/>
        </a:ln>
      </xdr:spPr>
      <xdr:txBody>
        <a:bodyPr vertOverflow="clip" wrap="square" lIns="0" tIns="0" rIns="0" bIns="0"/>
        <a:p>
          <a:pPr algn="l">
            <a:defRPr/>
          </a:pPr>
          <a:r>
            <a:rPr lang="en-US" cap="none" sz="500" b="0" i="0" u="none" baseline="0">
              <a:solidFill>
                <a:srgbClr val="993300"/>
              </a:solidFill>
            </a:rPr>
            <a:t>42</a:t>
          </a:r>
        </a:p>
      </xdr:txBody>
    </xdr:sp>
    <xdr:clientData/>
  </xdr:twoCellAnchor>
  <xdr:twoCellAnchor>
    <xdr:from>
      <xdr:col>46</xdr:col>
      <xdr:colOff>104775</xdr:colOff>
      <xdr:row>19</xdr:row>
      <xdr:rowOff>47625</xdr:rowOff>
    </xdr:from>
    <xdr:to>
      <xdr:col>48</xdr:col>
      <xdr:colOff>19050</xdr:colOff>
      <xdr:row>19</xdr:row>
      <xdr:rowOff>123825</xdr:rowOff>
    </xdr:to>
    <xdr:sp>
      <xdr:nvSpPr>
        <xdr:cNvPr id="42" name="テキスト ボックス 113"/>
        <xdr:cNvSpPr txBox="1">
          <a:spLocks noChangeArrowheads="1"/>
        </xdr:cNvSpPr>
      </xdr:nvSpPr>
      <xdr:spPr>
        <a:xfrm>
          <a:off x="7972425" y="2362200"/>
          <a:ext cx="161925" cy="76200"/>
        </a:xfrm>
        <a:prstGeom prst="rect">
          <a:avLst/>
        </a:prstGeom>
        <a:solidFill>
          <a:srgbClr val="FFFFFF"/>
        </a:solidFill>
        <a:ln w="9525" cmpd="sng">
          <a:noFill/>
        </a:ln>
      </xdr:spPr>
      <xdr:txBody>
        <a:bodyPr vertOverflow="clip" wrap="square" lIns="0" tIns="0" rIns="0" bIns="0"/>
        <a:p>
          <a:pPr algn="r">
            <a:defRPr/>
          </a:pPr>
          <a:r>
            <a:rPr lang="en-US" cap="none" sz="500" b="0" i="0" u="none" baseline="0">
              <a:solidFill>
                <a:srgbClr val="993300"/>
              </a:solidFill>
              <a:latin typeface="ＭＳ 明朝"/>
              <a:ea typeface="ＭＳ 明朝"/>
              <a:cs typeface="ＭＳ 明朝"/>
            </a:rPr>
            <a:t>から</a:t>
          </a:r>
          <a:r>
            <a:rPr lang="en-US" cap="none" sz="500" b="0" i="0" u="none" baseline="0">
              <a:solidFill>
                <a:srgbClr val="000000"/>
              </a:solidFill>
              <a:latin typeface="ＭＳ 明朝"/>
              <a:ea typeface="ＭＳ 明朝"/>
              <a:cs typeface="ＭＳ 明朝"/>
            </a:rPr>
            <a:t>
</a:t>
          </a:r>
        </a:p>
      </xdr:txBody>
    </xdr:sp>
    <xdr:clientData/>
  </xdr:twoCellAnchor>
  <xdr:twoCellAnchor>
    <xdr:from>
      <xdr:col>51</xdr:col>
      <xdr:colOff>171450</xdr:colOff>
      <xdr:row>19</xdr:row>
      <xdr:rowOff>47625</xdr:rowOff>
    </xdr:from>
    <xdr:to>
      <xdr:col>52</xdr:col>
      <xdr:colOff>133350</xdr:colOff>
      <xdr:row>19</xdr:row>
      <xdr:rowOff>123825</xdr:rowOff>
    </xdr:to>
    <xdr:sp>
      <xdr:nvSpPr>
        <xdr:cNvPr id="43" name="テキスト ボックス 114"/>
        <xdr:cNvSpPr txBox="1">
          <a:spLocks noChangeArrowheads="1"/>
        </xdr:cNvSpPr>
      </xdr:nvSpPr>
      <xdr:spPr>
        <a:xfrm>
          <a:off x="8829675" y="2362200"/>
          <a:ext cx="142875" cy="76200"/>
        </a:xfrm>
        <a:prstGeom prst="rect">
          <a:avLst/>
        </a:prstGeom>
        <a:solidFill>
          <a:srgbClr val="FFFFFF"/>
        </a:solidFill>
        <a:ln w="9525" cmpd="sng">
          <a:noFill/>
        </a:ln>
      </xdr:spPr>
      <xdr:txBody>
        <a:bodyPr vertOverflow="clip" wrap="square" lIns="0" tIns="0" rIns="0" bIns="0"/>
        <a:p>
          <a:pPr algn="r">
            <a:defRPr/>
          </a:pPr>
          <a:r>
            <a:rPr lang="en-US" cap="none" sz="500" b="0" i="0" u="none" baseline="0">
              <a:solidFill>
                <a:srgbClr val="993300"/>
              </a:solidFill>
            </a:rPr>
            <a:t>まで</a:t>
          </a:r>
        </a:p>
      </xdr:txBody>
    </xdr:sp>
    <xdr:clientData/>
  </xdr:twoCellAnchor>
  <xdr:twoCellAnchor>
    <xdr:from>
      <xdr:col>20</xdr:col>
      <xdr:colOff>171450</xdr:colOff>
      <xdr:row>0</xdr:row>
      <xdr:rowOff>19050</xdr:rowOff>
    </xdr:from>
    <xdr:to>
      <xdr:col>20</xdr:col>
      <xdr:colOff>171450</xdr:colOff>
      <xdr:row>62</xdr:row>
      <xdr:rowOff>47625</xdr:rowOff>
    </xdr:to>
    <xdr:sp>
      <xdr:nvSpPr>
        <xdr:cNvPr id="44" name="Line 1118"/>
        <xdr:cNvSpPr>
          <a:spLocks/>
        </xdr:cNvSpPr>
      </xdr:nvSpPr>
      <xdr:spPr>
        <a:xfrm>
          <a:off x="3562350" y="19050"/>
          <a:ext cx="0" cy="71818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0</xdr:row>
      <xdr:rowOff>19050</xdr:rowOff>
    </xdr:from>
    <xdr:to>
      <xdr:col>41</xdr:col>
      <xdr:colOff>142875</xdr:colOff>
      <xdr:row>62</xdr:row>
      <xdr:rowOff>47625</xdr:rowOff>
    </xdr:to>
    <xdr:sp>
      <xdr:nvSpPr>
        <xdr:cNvPr id="45" name="Line 1119"/>
        <xdr:cNvSpPr>
          <a:spLocks/>
        </xdr:cNvSpPr>
      </xdr:nvSpPr>
      <xdr:spPr>
        <a:xfrm>
          <a:off x="7172325" y="19050"/>
          <a:ext cx="0" cy="71818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xdr:row>
      <xdr:rowOff>28575</xdr:rowOff>
    </xdr:from>
    <xdr:to>
      <xdr:col>3</xdr:col>
      <xdr:colOff>57150</xdr:colOff>
      <xdr:row>5</xdr:row>
      <xdr:rowOff>104775</xdr:rowOff>
    </xdr:to>
    <xdr:sp>
      <xdr:nvSpPr>
        <xdr:cNvPr id="46" name="直線コネクタ 61"/>
        <xdr:cNvSpPr>
          <a:spLocks/>
        </xdr:cNvSpPr>
      </xdr:nvSpPr>
      <xdr:spPr>
        <a:xfrm>
          <a:off x="51435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5</xdr:row>
      <xdr:rowOff>28575</xdr:rowOff>
    </xdr:from>
    <xdr:to>
      <xdr:col>2</xdr:col>
      <xdr:colOff>104775</xdr:colOff>
      <xdr:row>5</xdr:row>
      <xdr:rowOff>104775</xdr:rowOff>
    </xdr:to>
    <xdr:sp>
      <xdr:nvSpPr>
        <xdr:cNvPr id="47" name="直線コネクタ 62"/>
        <xdr:cNvSpPr>
          <a:spLocks/>
        </xdr:cNvSpPr>
      </xdr:nvSpPr>
      <xdr:spPr>
        <a:xfrm>
          <a:off x="409575"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xdr:row>
      <xdr:rowOff>19050</xdr:rowOff>
    </xdr:from>
    <xdr:to>
      <xdr:col>21</xdr:col>
      <xdr:colOff>104775</xdr:colOff>
      <xdr:row>5</xdr:row>
      <xdr:rowOff>104775</xdr:rowOff>
    </xdr:to>
    <xdr:sp>
      <xdr:nvSpPr>
        <xdr:cNvPr id="48" name="直線コネクタ 63"/>
        <xdr:cNvSpPr>
          <a:spLocks/>
        </xdr:cNvSpPr>
      </xdr:nvSpPr>
      <xdr:spPr>
        <a:xfrm>
          <a:off x="374332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xdr:row>
      <xdr:rowOff>19050</xdr:rowOff>
    </xdr:from>
    <xdr:to>
      <xdr:col>22</xdr:col>
      <xdr:colOff>47625</xdr:colOff>
      <xdr:row>5</xdr:row>
      <xdr:rowOff>104775</xdr:rowOff>
    </xdr:to>
    <xdr:sp>
      <xdr:nvSpPr>
        <xdr:cNvPr id="49" name="直線コネクタ 64"/>
        <xdr:cNvSpPr>
          <a:spLocks/>
        </xdr:cNvSpPr>
      </xdr:nvSpPr>
      <xdr:spPr>
        <a:xfrm>
          <a:off x="383857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5</xdr:row>
      <xdr:rowOff>28575</xdr:rowOff>
    </xdr:from>
    <xdr:to>
      <xdr:col>23</xdr:col>
      <xdr:colOff>0</xdr:colOff>
      <xdr:row>5</xdr:row>
      <xdr:rowOff>104775</xdr:rowOff>
    </xdr:to>
    <xdr:sp>
      <xdr:nvSpPr>
        <xdr:cNvPr id="50" name="直線コネクタ 65"/>
        <xdr:cNvSpPr>
          <a:spLocks/>
        </xdr:cNvSpPr>
      </xdr:nvSpPr>
      <xdr:spPr>
        <a:xfrm>
          <a:off x="394335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5</xdr:row>
      <xdr:rowOff>28575</xdr:rowOff>
    </xdr:from>
    <xdr:to>
      <xdr:col>24</xdr:col>
      <xdr:colOff>57150</xdr:colOff>
      <xdr:row>5</xdr:row>
      <xdr:rowOff>104775</xdr:rowOff>
    </xdr:to>
    <xdr:sp>
      <xdr:nvSpPr>
        <xdr:cNvPr id="51" name="直線コネクタ 66"/>
        <xdr:cNvSpPr>
          <a:spLocks/>
        </xdr:cNvSpPr>
      </xdr:nvSpPr>
      <xdr:spPr>
        <a:xfrm>
          <a:off x="415290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5</xdr:row>
      <xdr:rowOff>28575</xdr:rowOff>
    </xdr:from>
    <xdr:to>
      <xdr:col>23</xdr:col>
      <xdr:colOff>104775</xdr:colOff>
      <xdr:row>5</xdr:row>
      <xdr:rowOff>104775</xdr:rowOff>
    </xdr:to>
    <xdr:sp>
      <xdr:nvSpPr>
        <xdr:cNvPr id="52" name="直線コネクタ 67"/>
        <xdr:cNvSpPr>
          <a:spLocks/>
        </xdr:cNvSpPr>
      </xdr:nvSpPr>
      <xdr:spPr>
        <a:xfrm>
          <a:off x="4048125"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5</xdr:row>
      <xdr:rowOff>19050</xdr:rowOff>
    </xdr:from>
    <xdr:to>
      <xdr:col>42</xdr:col>
      <xdr:colOff>104775</xdr:colOff>
      <xdr:row>5</xdr:row>
      <xdr:rowOff>104775</xdr:rowOff>
    </xdr:to>
    <xdr:sp>
      <xdr:nvSpPr>
        <xdr:cNvPr id="53" name="直線コネクタ 68"/>
        <xdr:cNvSpPr>
          <a:spLocks/>
        </xdr:cNvSpPr>
      </xdr:nvSpPr>
      <xdr:spPr>
        <a:xfrm>
          <a:off x="736282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47625</xdr:colOff>
      <xdr:row>5</xdr:row>
      <xdr:rowOff>19050</xdr:rowOff>
    </xdr:from>
    <xdr:to>
      <xdr:col>43</xdr:col>
      <xdr:colOff>47625</xdr:colOff>
      <xdr:row>5</xdr:row>
      <xdr:rowOff>104775</xdr:rowOff>
    </xdr:to>
    <xdr:sp>
      <xdr:nvSpPr>
        <xdr:cNvPr id="54" name="直線コネクタ 69"/>
        <xdr:cNvSpPr>
          <a:spLocks/>
        </xdr:cNvSpPr>
      </xdr:nvSpPr>
      <xdr:spPr>
        <a:xfrm>
          <a:off x="7458075" y="552450"/>
          <a:ext cx="0" cy="85725"/>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5</xdr:row>
      <xdr:rowOff>28575</xdr:rowOff>
    </xdr:from>
    <xdr:to>
      <xdr:col>44</xdr:col>
      <xdr:colOff>0</xdr:colOff>
      <xdr:row>5</xdr:row>
      <xdr:rowOff>104775</xdr:rowOff>
    </xdr:to>
    <xdr:sp>
      <xdr:nvSpPr>
        <xdr:cNvPr id="55" name="直線コネクタ 70"/>
        <xdr:cNvSpPr>
          <a:spLocks/>
        </xdr:cNvSpPr>
      </xdr:nvSpPr>
      <xdr:spPr>
        <a:xfrm>
          <a:off x="756285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5</xdr:row>
      <xdr:rowOff>28575</xdr:rowOff>
    </xdr:from>
    <xdr:to>
      <xdr:col>45</xdr:col>
      <xdr:colOff>57150</xdr:colOff>
      <xdr:row>5</xdr:row>
      <xdr:rowOff>104775</xdr:rowOff>
    </xdr:to>
    <xdr:sp>
      <xdr:nvSpPr>
        <xdr:cNvPr id="56" name="直線コネクタ 71"/>
        <xdr:cNvSpPr>
          <a:spLocks/>
        </xdr:cNvSpPr>
      </xdr:nvSpPr>
      <xdr:spPr>
        <a:xfrm>
          <a:off x="7772400"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5</xdr:row>
      <xdr:rowOff>28575</xdr:rowOff>
    </xdr:from>
    <xdr:to>
      <xdr:col>44</xdr:col>
      <xdr:colOff>104775</xdr:colOff>
      <xdr:row>5</xdr:row>
      <xdr:rowOff>104775</xdr:rowOff>
    </xdr:to>
    <xdr:sp>
      <xdr:nvSpPr>
        <xdr:cNvPr id="57" name="直線コネクタ 72"/>
        <xdr:cNvSpPr>
          <a:spLocks/>
        </xdr:cNvSpPr>
      </xdr:nvSpPr>
      <xdr:spPr>
        <a:xfrm>
          <a:off x="7667625" y="561975"/>
          <a:ext cx="0" cy="76200"/>
        </a:xfrm>
        <a:prstGeom prst="line">
          <a:avLst/>
        </a:prstGeom>
        <a:noFill/>
        <a:ln w="6350" cmpd="sng">
          <a:solidFill>
            <a:srgbClr val="9933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19050</xdr:colOff>
      <xdr:row>50</xdr:row>
      <xdr:rowOff>0</xdr:rowOff>
    </xdr:from>
    <xdr:ext cx="180975" cy="104775"/>
    <xdr:sp>
      <xdr:nvSpPr>
        <xdr:cNvPr id="58" name="Text Box 310"/>
        <xdr:cNvSpPr txBox="1">
          <a:spLocks noChangeArrowheads="1"/>
        </xdr:cNvSpPr>
      </xdr:nvSpPr>
      <xdr:spPr>
        <a:xfrm>
          <a:off x="5057775" y="5895975"/>
          <a:ext cx="180975" cy="104775"/>
        </a:xfrm>
        <a:prstGeom prst="rect">
          <a:avLst/>
        </a:prstGeom>
        <a:noFill/>
        <a:ln w="9525" cmpd="sng">
          <a:noFill/>
        </a:ln>
      </xdr:spPr>
      <xdr:txBody>
        <a:bodyPr vertOverflow="clip" wrap="square" lIns="18288" tIns="18288" rIns="0" bIns="0"/>
        <a:p>
          <a:pPr algn="l">
            <a:defRPr/>
          </a:pPr>
          <a:r>
            <a:rPr lang="en-US" cap="none" sz="500" b="0" i="0" u="none" baseline="0">
              <a:solidFill>
                <a:srgbClr val="993366"/>
              </a:solidFill>
            </a:rPr>
            <a:t>175</a:t>
          </a:r>
        </a:p>
      </xdr:txBody>
    </xdr:sp>
    <xdr:clientData/>
  </xdr:oneCellAnchor>
  <xdr:oneCellAnchor>
    <xdr:from>
      <xdr:col>40</xdr:col>
      <xdr:colOff>28575</xdr:colOff>
      <xdr:row>50</xdr:row>
      <xdr:rowOff>0</xdr:rowOff>
    </xdr:from>
    <xdr:ext cx="161925" cy="95250"/>
    <xdr:sp>
      <xdr:nvSpPr>
        <xdr:cNvPr id="59" name="Text Box 311"/>
        <xdr:cNvSpPr txBox="1">
          <a:spLocks noChangeArrowheads="1"/>
        </xdr:cNvSpPr>
      </xdr:nvSpPr>
      <xdr:spPr>
        <a:xfrm>
          <a:off x="6877050" y="5895975"/>
          <a:ext cx="161925" cy="95250"/>
        </a:xfrm>
        <a:prstGeom prst="rect">
          <a:avLst/>
        </a:prstGeom>
        <a:noFill/>
        <a:ln w="9525" cmpd="sng">
          <a:noFill/>
        </a:ln>
      </xdr:spPr>
      <xdr:txBody>
        <a:bodyPr vertOverflow="clip" wrap="square" lIns="18288" tIns="18288" rIns="0" bIns="0"/>
        <a:p>
          <a:pPr algn="l">
            <a:defRPr/>
          </a:pPr>
          <a:r>
            <a:rPr lang="en-US" cap="none" sz="500" b="0" i="0" u="none" baseline="0">
              <a:solidFill>
                <a:srgbClr val="993366"/>
              </a:solidFill>
            </a:rPr>
            <a:t>185</a:t>
          </a:r>
        </a:p>
      </xdr:txBody>
    </xdr:sp>
    <xdr:clientData/>
  </xdr:oneCellAnchor>
  <xdr:oneCellAnchor>
    <xdr:from>
      <xdr:col>51</xdr:col>
      <xdr:colOff>19050</xdr:colOff>
      <xdr:row>50</xdr:row>
      <xdr:rowOff>0</xdr:rowOff>
    </xdr:from>
    <xdr:ext cx="200025" cy="104775"/>
    <xdr:sp>
      <xdr:nvSpPr>
        <xdr:cNvPr id="60" name="Text Box 312"/>
        <xdr:cNvSpPr txBox="1">
          <a:spLocks noChangeArrowheads="1"/>
        </xdr:cNvSpPr>
      </xdr:nvSpPr>
      <xdr:spPr>
        <a:xfrm>
          <a:off x="8677275" y="5895975"/>
          <a:ext cx="200025" cy="104775"/>
        </a:xfrm>
        <a:prstGeom prst="rect">
          <a:avLst/>
        </a:prstGeom>
        <a:noFill/>
        <a:ln w="9525" cmpd="sng">
          <a:noFill/>
        </a:ln>
      </xdr:spPr>
      <xdr:txBody>
        <a:bodyPr vertOverflow="clip" wrap="square" lIns="18288" tIns="18288" rIns="0" bIns="0"/>
        <a:p>
          <a:pPr algn="l">
            <a:defRPr/>
          </a:pPr>
          <a:r>
            <a:rPr lang="en-US" cap="none" sz="500" b="0" i="0" u="none" baseline="0">
              <a:solidFill>
                <a:srgbClr val="993366"/>
              </a:solidFill>
            </a:rPr>
            <a:t>175</a:t>
          </a:r>
        </a:p>
      </xdr:txBody>
    </xdr:sp>
    <xdr:clientData/>
  </xdr:oneCellAnchor>
  <xdr:oneCellAnchor>
    <xdr:from>
      <xdr:col>61</xdr:col>
      <xdr:colOff>28575</xdr:colOff>
      <xdr:row>50</xdr:row>
      <xdr:rowOff>0</xdr:rowOff>
    </xdr:from>
    <xdr:ext cx="152400" cy="95250"/>
    <xdr:sp>
      <xdr:nvSpPr>
        <xdr:cNvPr id="61" name="Text Box 313"/>
        <xdr:cNvSpPr txBox="1">
          <a:spLocks noChangeArrowheads="1"/>
        </xdr:cNvSpPr>
      </xdr:nvSpPr>
      <xdr:spPr>
        <a:xfrm>
          <a:off x="10496550" y="5895975"/>
          <a:ext cx="152400" cy="95250"/>
        </a:xfrm>
        <a:prstGeom prst="rect">
          <a:avLst/>
        </a:prstGeom>
        <a:noFill/>
        <a:ln w="9525" cmpd="sng">
          <a:noFill/>
        </a:ln>
      </xdr:spPr>
      <xdr:txBody>
        <a:bodyPr vertOverflow="clip" wrap="square" lIns="18288" tIns="18288" rIns="0" bIns="0"/>
        <a:p>
          <a:pPr algn="l">
            <a:defRPr/>
          </a:pPr>
          <a:r>
            <a:rPr lang="en-US" cap="none" sz="500" b="0" i="0" u="none" baseline="0">
              <a:solidFill>
                <a:srgbClr val="993366"/>
              </a:solidFill>
            </a:rPr>
            <a:t>185</a:t>
          </a:r>
        </a:p>
      </xdr:txBody>
    </xdr:sp>
    <xdr:clientData/>
  </xdr:oneCellAnchor>
  <xdr:twoCellAnchor>
    <xdr:from>
      <xdr:col>18</xdr:col>
      <xdr:colOff>133350</xdr:colOff>
      <xdr:row>13</xdr:row>
      <xdr:rowOff>9525</xdr:rowOff>
    </xdr:from>
    <xdr:to>
      <xdr:col>19</xdr:col>
      <xdr:colOff>133350</xdr:colOff>
      <xdr:row>14</xdr:row>
      <xdr:rowOff>47625</xdr:rowOff>
    </xdr:to>
    <xdr:sp>
      <xdr:nvSpPr>
        <xdr:cNvPr id="62" name="テキスト ボックス 7"/>
        <xdr:cNvSpPr txBox="1">
          <a:spLocks noChangeArrowheads="1"/>
        </xdr:cNvSpPr>
      </xdr:nvSpPr>
      <xdr:spPr>
        <a:xfrm>
          <a:off x="3162300" y="1514475"/>
          <a:ext cx="180975" cy="171450"/>
        </a:xfrm>
        <a:prstGeom prst="rect">
          <a:avLst/>
        </a:prstGeom>
        <a:solidFill>
          <a:srgbClr val="FFFFFF"/>
        </a:solidFill>
        <a:ln w="9525" cmpd="sng">
          <a:noFill/>
        </a:ln>
      </xdr:spPr>
      <xdr:txBody>
        <a:bodyPr vertOverflow="clip" wrap="square" lIns="0" tIns="0" rIns="0" bIns="0"/>
        <a:p>
          <a:pPr algn="l">
            <a:defRPr/>
          </a:pPr>
          <a:r>
            <a:rPr lang="en-US" cap="none" sz="1000" b="0" i="0" u="none" baseline="0">
              <a:solidFill>
                <a:srgbClr val="993300"/>
              </a:solidFill>
            </a:rPr>
            <a:t>様</a:t>
          </a:r>
        </a:p>
      </xdr:txBody>
    </xdr:sp>
    <xdr:clientData/>
  </xdr:twoCellAnchor>
  <xdr:twoCellAnchor>
    <xdr:from>
      <xdr:col>21</xdr:col>
      <xdr:colOff>38100</xdr:colOff>
      <xdr:row>16</xdr:row>
      <xdr:rowOff>95250</xdr:rowOff>
    </xdr:from>
    <xdr:to>
      <xdr:col>22</xdr:col>
      <xdr:colOff>47625</xdr:colOff>
      <xdr:row>17</xdr:row>
      <xdr:rowOff>57150</xdr:rowOff>
    </xdr:to>
    <xdr:sp>
      <xdr:nvSpPr>
        <xdr:cNvPr id="63" name="テキスト ボックス 2"/>
        <xdr:cNvSpPr txBox="1">
          <a:spLocks noChangeArrowheads="1"/>
        </xdr:cNvSpPr>
      </xdr:nvSpPr>
      <xdr:spPr>
        <a:xfrm>
          <a:off x="3676650" y="2019300"/>
          <a:ext cx="161925" cy="95250"/>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令和</a:t>
          </a:r>
        </a:p>
      </xdr:txBody>
    </xdr:sp>
    <xdr:clientData/>
  </xdr:twoCellAnchor>
  <xdr:twoCellAnchor>
    <xdr:from>
      <xdr:col>23</xdr:col>
      <xdr:colOff>123825</xdr:colOff>
      <xdr:row>16</xdr:row>
      <xdr:rowOff>95250</xdr:rowOff>
    </xdr:from>
    <xdr:to>
      <xdr:col>24</xdr:col>
      <xdr:colOff>114300</xdr:colOff>
      <xdr:row>17</xdr:row>
      <xdr:rowOff>66675</xdr:rowOff>
    </xdr:to>
    <xdr:sp>
      <xdr:nvSpPr>
        <xdr:cNvPr id="64" name="テキスト ボックス 3"/>
        <xdr:cNvSpPr txBox="1">
          <a:spLocks noChangeArrowheads="1"/>
        </xdr:cNvSpPr>
      </xdr:nvSpPr>
      <xdr:spPr>
        <a:xfrm>
          <a:off x="4067175" y="2019300"/>
          <a:ext cx="142875" cy="104775"/>
        </a:xfrm>
        <a:prstGeom prst="rect">
          <a:avLst/>
        </a:prstGeom>
        <a:solidFill>
          <a:srgbClr val="FFFFFF"/>
        </a:solidFill>
        <a:ln w="9525" cmpd="sng">
          <a:noFill/>
        </a:ln>
      </xdr:spPr>
      <xdr:txBody>
        <a:bodyPr vertOverflow="clip" wrap="square" lIns="0" tIns="0" rIns="0" bIns="0"/>
        <a:p>
          <a:pPr algn="ctr">
            <a:defRPr/>
          </a:pPr>
          <a:r>
            <a:rPr lang="en-US" cap="none" sz="500" b="0" i="0" u="none" baseline="0">
              <a:solidFill>
                <a:srgbClr val="993300"/>
              </a:solidFill>
            </a:rPr>
            <a:t>年度</a:t>
          </a:r>
        </a:p>
      </xdr:txBody>
    </xdr:sp>
    <xdr:clientData/>
  </xdr:twoCellAnchor>
  <xdr:twoCellAnchor>
    <xdr:from>
      <xdr:col>38</xdr:col>
      <xdr:colOff>66675</xdr:colOff>
      <xdr:row>0</xdr:row>
      <xdr:rowOff>104775</xdr:rowOff>
    </xdr:from>
    <xdr:to>
      <xdr:col>39</xdr:col>
      <xdr:colOff>142875</xdr:colOff>
      <xdr:row>3</xdr:row>
      <xdr:rowOff>9525</xdr:rowOff>
    </xdr:to>
    <xdr:sp>
      <xdr:nvSpPr>
        <xdr:cNvPr id="65" name="円/楕円 15"/>
        <xdr:cNvSpPr>
          <a:spLocks/>
        </xdr:cNvSpPr>
      </xdr:nvSpPr>
      <xdr:spPr>
        <a:xfrm>
          <a:off x="6553200" y="104775"/>
          <a:ext cx="257175" cy="276225"/>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0</xdr:row>
      <xdr:rowOff>114300</xdr:rowOff>
    </xdr:from>
    <xdr:to>
      <xdr:col>61</xdr:col>
      <xdr:colOff>104775</xdr:colOff>
      <xdr:row>3</xdr:row>
      <xdr:rowOff>19050</xdr:rowOff>
    </xdr:to>
    <xdr:sp>
      <xdr:nvSpPr>
        <xdr:cNvPr id="66" name="円/楕円 15"/>
        <xdr:cNvSpPr>
          <a:spLocks/>
        </xdr:cNvSpPr>
      </xdr:nvSpPr>
      <xdr:spPr>
        <a:xfrm>
          <a:off x="10315575" y="114300"/>
          <a:ext cx="257175" cy="276225"/>
        </a:xfrm>
        <a:prstGeom prst="ellipse">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P29"/>
  <sheetViews>
    <sheetView showGridLines="0" tabSelected="1" zoomScalePageLayoutView="0" workbookViewId="0" topLeftCell="A1">
      <selection activeCell="B3" sqref="B3"/>
    </sheetView>
  </sheetViews>
  <sheetFormatPr defaultColWidth="9.140625" defaultRowHeight="12"/>
  <cols>
    <col min="1" max="2" width="4.7109375" style="0" customWidth="1"/>
  </cols>
  <sheetData>
    <row r="1" ht="17.25">
      <c r="C1" s="145" t="s">
        <v>132</v>
      </c>
    </row>
    <row r="2" ht="18" thickBot="1">
      <c r="C2" s="145"/>
    </row>
    <row r="3" spans="2:16" ht="12">
      <c r="B3" s="149"/>
      <c r="C3" s="150"/>
      <c r="D3" s="150"/>
      <c r="E3" s="150"/>
      <c r="F3" s="150"/>
      <c r="G3" s="150"/>
      <c r="H3" s="150"/>
      <c r="I3" s="150"/>
      <c r="J3" s="150"/>
      <c r="K3" s="150"/>
      <c r="L3" s="150"/>
      <c r="M3" s="150"/>
      <c r="N3" s="150"/>
      <c r="O3" s="150"/>
      <c r="P3" s="151"/>
    </row>
    <row r="4" spans="2:16" ht="14.25">
      <c r="B4" s="152"/>
      <c r="C4" s="153" t="s">
        <v>133</v>
      </c>
      <c r="D4" s="153"/>
      <c r="E4" s="153"/>
      <c r="F4" s="154"/>
      <c r="G4" s="154"/>
      <c r="H4" s="154"/>
      <c r="I4" s="154"/>
      <c r="J4" s="154"/>
      <c r="K4" s="154"/>
      <c r="L4" s="154"/>
      <c r="M4" s="154"/>
      <c r="N4" s="154"/>
      <c r="O4" s="154"/>
      <c r="P4" s="155"/>
    </row>
    <row r="5" spans="2:16" ht="14.25">
      <c r="B5" s="152"/>
      <c r="C5" s="153" t="s">
        <v>168</v>
      </c>
      <c r="D5" s="153"/>
      <c r="E5" s="153"/>
      <c r="F5" s="154"/>
      <c r="G5" s="154"/>
      <c r="H5" s="154"/>
      <c r="I5" s="154"/>
      <c r="J5" s="154"/>
      <c r="K5" s="154"/>
      <c r="L5" s="154"/>
      <c r="M5" s="154"/>
      <c r="N5" s="154"/>
      <c r="O5" s="154"/>
      <c r="P5" s="155"/>
    </row>
    <row r="6" spans="2:16" ht="14.25">
      <c r="B6" s="152"/>
      <c r="C6" s="153"/>
      <c r="D6" s="153"/>
      <c r="E6" s="153"/>
      <c r="F6" s="154"/>
      <c r="G6" s="154"/>
      <c r="H6" s="154"/>
      <c r="I6" s="154"/>
      <c r="J6" s="154"/>
      <c r="K6" s="154"/>
      <c r="L6" s="154"/>
      <c r="M6" s="154"/>
      <c r="N6" s="154"/>
      <c r="O6" s="154"/>
      <c r="P6" s="155"/>
    </row>
    <row r="7" spans="2:16" ht="14.25">
      <c r="B7" s="152"/>
      <c r="C7" s="153" t="s">
        <v>134</v>
      </c>
      <c r="D7" s="153"/>
      <c r="E7" s="153"/>
      <c r="F7" s="154"/>
      <c r="G7" s="154"/>
      <c r="H7" s="154"/>
      <c r="I7" s="154"/>
      <c r="J7" s="154"/>
      <c r="K7" s="154"/>
      <c r="L7" s="154"/>
      <c r="M7" s="154"/>
      <c r="N7" s="154"/>
      <c r="O7" s="154"/>
      <c r="P7" s="155"/>
    </row>
    <row r="8" spans="2:16" ht="14.25">
      <c r="B8" s="152"/>
      <c r="C8" s="153"/>
      <c r="D8" s="153"/>
      <c r="E8" s="153"/>
      <c r="F8" s="154"/>
      <c r="G8" s="154"/>
      <c r="H8" s="154"/>
      <c r="I8" s="154"/>
      <c r="J8" s="154"/>
      <c r="K8" s="154"/>
      <c r="L8" s="154"/>
      <c r="M8" s="154"/>
      <c r="N8" s="154"/>
      <c r="O8" s="154"/>
      <c r="P8" s="155"/>
    </row>
    <row r="9" spans="2:16" ht="14.25">
      <c r="B9" s="152"/>
      <c r="C9" s="153"/>
      <c r="D9" s="153"/>
      <c r="E9" s="153"/>
      <c r="F9" s="154"/>
      <c r="G9" s="154"/>
      <c r="H9" s="154"/>
      <c r="I9" s="154"/>
      <c r="J9" s="154"/>
      <c r="K9" s="154"/>
      <c r="L9" s="154"/>
      <c r="M9" s="154"/>
      <c r="N9" s="154"/>
      <c r="O9" s="154"/>
      <c r="P9" s="155"/>
    </row>
    <row r="10" spans="2:16" ht="14.25">
      <c r="B10" s="152"/>
      <c r="C10" s="153"/>
      <c r="D10" s="153"/>
      <c r="E10" s="153"/>
      <c r="F10" s="154"/>
      <c r="G10" s="154"/>
      <c r="H10" s="154"/>
      <c r="I10" s="154"/>
      <c r="J10" s="154"/>
      <c r="K10" s="154"/>
      <c r="L10" s="154"/>
      <c r="M10" s="154"/>
      <c r="N10" s="154"/>
      <c r="O10" s="154"/>
      <c r="P10" s="155"/>
    </row>
    <row r="11" spans="2:16" ht="14.25">
      <c r="B11" s="152"/>
      <c r="C11" s="153" t="s">
        <v>135</v>
      </c>
      <c r="D11" s="153"/>
      <c r="E11" s="153"/>
      <c r="F11" s="154"/>
      <c r="G11" s="154"/>
      <c r="H11" s="154"/>
      <c r="I11" s="154"/>
      <c r="J11" s="154"/>
      <c r="K11" s="154"/>
      <c r="L11" s="154"/>
      <c r="M11" s="154"/>
      <c r="N11" s="154"/>
      <c r="O11" s="154"/>
      <c r="P11" s="155"/>
    </row>
    <row r="12" spans="2:16" ht="14.25">
      <c r="B12" s="152"/>
      <c r="C12" s="153" t="s">
        <v>136</v>
      </c>
      <c r="D12" s="153"/>
      <c r="E12" s="153"/>
      <c r="F12" s="154"/>
      <c r="G12" s="154"/>
      <c r="H12" s="154"/>
      <c r="I12" s="154"/>
      <c r="J12" s="154"/>
      <c r="K12" s="154"/>
      <c r="L12" s="154"/>
      <c r="M12" s="154"/>
      <c r="N12" s="154"/>
      <c r="O12" s="154"/>
      <c r="P12" s="155"/>
    </row>
    <row r="13" spans="2:16" ht="14.25">
      <c r="B13" s="152"/>
      <c r="C13" s="188" t="s">
        <v>162</v>
      </c>
      <c r="D13" s="153"/>
      <c r="E13" s="153"/>
      <c r="F13" s="154"/>
      <c r="G13" s="154"/>
      <c r="H13" s="154"/>
      <c r="I13" s="154"/>
      <c r="J13" s="154"/>
      <c r="K13" s="154"/>
      <c r="L13" s="154"/>
      <c r="M13" s="154"/>
      <c r="N13" s="154"/>
      <c r="O13" s="154"/>
      <c r="P13" s="155"/>
    </row>
    <row r="14" spans="2:16" ht="14.25">
      <c r="B14" s="152"/>
      <c r="C14" s="153"/>
      <c r="D14" s="153"/>
      <c r="E14" s="153"/>
      <c r="F14" s="154"/>
      <c r="G14" s="154"/>
      <c r="H14" s="154"/>
      <c r="I14" s="154"/>
      <c r="J14" s="154"/>
      <c r="K14" s="154"/>
      <c r="L14" s="154"/>
      <c r="M14" s="154"/>
      <c r="N14" s="154"/>
      <c r="O14" s="154"/>
      <c r="P14" s="155"/>
    </row>
    <row r="15" spans="2:16" ht="14.25">
      <c r="B15" s="152"/>
      <c r="C15" s="153"/>
      <c r="D15" s="146"/>
      <c r="E15" s="153" t="s">
        <v>142</v>
      </c>
      <c r="F15" s="154"/>
      <c r="G15" s="154"/>
      <c r="H15" s="154"/>
      <c r="I15" s="154"/>
      <c r="J15" s="154"/>
      <c r="K15" s="154"/>
      <c r="L15" s="154"/>
      <c r="M15" s="154"/>
      <c r="N15" s="154"/>
      <c r="O15" s="154"/>
      <c r="P15" s="155"/>
    </row>
    <row r="16" spans="2:16" ht="14.25">
      <c r="B16" s="152"/>
      <c r="C16" s="153"/>
      <c r="D16" s="153"/>
      <c r="E16" s="153"/>
      <c r="F16" s="154"/>
      <c r="G16" s="154"/>
      <c r="H16" s="154"/>
      <c r="I16" s="154"/>
      <c r="J16" s="154"/>
      <c r="K16" s="154"/>
      <c r="L16" s="154"/>
      <c r="M16" s="154"/>
      <c r="N16" s="154"/>
      <c r="O16" s="154"/>
      <c r="P16" s="155"/>
    </row>
    <row r="17" spans="2:16" ht="14.25">
      <c r="B17" s="152"/>
      <c r="C17" s="153"/>
      <c r="D17" s="147"/>
      <c r="E17" s="153" t="s">
        <v>137</v>
      </c>
      <c r="F17" s="154"/>
      <c r="G17" s="154"/>
      <c r="H17" s="154"/>
      <c r="I17" s="154"/>
      <c r="J17" s="154"/>
      <c r="K17" s="154"/>
      <c r="L17" s="154"/>
      <c r="M17" s="154"/>
      <c r="N17" s="154"/>
      <c r="O17" s="154"/>
      <c r="P17" s="155"/>
    </row>
    <row r="18" spans="2:16" ht="14.25">
      <c r="B18" s="152"/>
      <c r="C18" s="153"/>
      <c r="D18" s="153"/>
      <c r="E18" s="153"/>
      <c r="F18" s="154"/>
      <c r="G18" s="154"/>
      <c r="H18" s="154"/>
      <c r="I18" s="154"/>
      <c r="J18" s="154"/>
      <c r="K18" s="154"/>
      <c r="L18" s="154"/>
      <c r="M18" s="154"/>
      <c r="N18" s="154"/>
      <c r="O18" s="154"/>
      <c r="P18" s="155"/>
    </row>
    <row r="19" spans="2:16" ht="14.25">
      <c r="B19" s="152"/>
      <c r="C19" s="153"/>
      <c r="D19" s="148"/>
      <c r="E19" s="153" t="s">
        <v>138</v>
      </c>
      <c r="F19" s="154"/>
      <c r="G19" s="154"/>
      <c r="H19" s="154"/>
      <c r="I19" s="154"/>
      <c r="J19" s="154"/>
      <c r="K19" s="154"/>
      <c r="L19" s="154"/>
      <c r="M19" s="154"/>
      <c r="N19" s="154"/>
      <c r="O19" s="154"/>
      <c r="P19" s="155"/>
    </row>
    <row r="20" spans="2:16" ht="14.25">
      <c r="B20" s="152"/>
      <c r="C20" s="153"/>
      <c r="D20" s="165"/>
      <c r="E20" s="153"/>
      <c r="F20" s="154"/>
      <c r="G20" s="154"/>
      <c r="H20" s="154"/>
      <c r="I20" s="154"/>
      <c r="J20" s="154"/>
      <c r="K20" s="154"/>
      <c r="L20" s="154"/>
      <c r="M20" s="154"/>
      <c r="N20" s="154"/>
      <c r="O20" s="154"/>
      <c r="P20" s="155"/>
    </row>
    <row r="21" spans="2:16" ht="14.25">
      <c r="B21" s="152"/>
      <c r="C21" s="153"/>
      <c r="D21" s="165" t="s">
        <v>146</v>
      </c>
      <c r="E21" s="153"/>
      <c r="F21" s="154"/>
      <c r="G21" s="154"/>
      <c r="H21" s="154"/>
      <c r="I21" s="154"/>
      <c r="J21" s="154"/>
      <c r="K21" s="154"/>
      <c r="L21" s="154"/>
      <c r="M21" s="154"/>
      <c r="N21" s="154"/>
      <c r="O21" s="154"/>
      <c r="P21" s="155"/>
    </row>
    <row r="22" spans="2:16" ht="14.25">
      <c r="B22" s="152"/>
      <c r="C22" s="153"/>
      <c r="D22" s="153"/>
      <c r="E22" s="153"/>
      <c r="F22" s="154"/>
      <c r="G22" s="154"/>
      <c r="H22" s="154"/>
      <c r="I22" s="154"/>
      <c r="J22" s="154"/>
      <c r="K22" s="154"/>
      <c r="L22" s="154"/>
      <c r="M22" s="154"/>
      <c r="N22" s="154"/>
      <c r="O22" s="154"/>
      <c r="P22" s="155"/>
    </row>
    <row r="23" spans="2:16" ht="14.25">
      <c r="B23" s="152"/>
      <c r="C23" s="153" t="s">
        <v>139</v>
      </c>
      <c r="D23" s="153"/>
      <c r="E23" s="153"/>
      <c r="F23" s="154"/>
      <c r="G23" s="154"/>
      <c r="H23" s="154"/>
      <c r="I23" s="154"/>
      <c r="J23" s="154"/>
      <c r="K23" s="154"/>
      <c r="L23" s="154"/>
      <c r="M23" s="154"/>
      <c r="N23" s="154"/>
      <c r="O23" s="154"/>
      <c r="P23" s="155"/>
    </row>
    <row r="24" spans="2:16" ht="14.25">
      <c r="B24" s="152"/>
      <c r="C24" s="153" t="s">
        <v>140</v>
      </c>
      <c r="D24" s="153"/>
      <c r="E24" s="153"/>
      <c r="F24" s="154"/>
      <c r="G24" s="154"/>
      <c r="H24" s="154"/>
      <c r="I24" s="154"/>
      <c r="J24" s="154"/>
      <c r="K24" s="154"/>
      <c r="L24" s="154"/>
      <c r="M24" s="154"/>
      <c r="N24" s="154"/>
      <c r="O24" s="154"/>
      <c r="P24" s="155"/>
    </row>
    <row r="25" spans="2:16" ht="14.25">
      <c r="B25" s="152"/>
      <c r="C25" s="153" t="s">
        <v>141</v>
      </c>
      <c r="D25" s="153"/>
      <c r="E25" s="153"/>
      <c r="F25" s="154"/>
      <c r="G25" s="154"/>
      <c r="H25" s="154"/>
      <c r="I25" s="154"/>
      <c r="J25" s="154"/>
      <c r="K25" s="154"/>
      <c r="L25" s="154"/>
      <c r="M25" s="217" t="s">
        <v>165</v>
      </c>
      <c r="N25" s="217"/>
      <c r="O25" s="217"/>
      <c r="P25" s="155"/>
    </row>
    <row r="26" spans="2:16" ht="14.25">
      <c r="B26" s="152"/>
      <c r="C26" s="153"/>
      <c r="D26" s="153"/>
      <c r="E26" s="153"/>
      <c r="F26" s="154"/>
      <c r="G26" s="154"/>
      <c r="H26" s="154"/>
      <c r="I26" s="154"/>
      <c r="J26" s="154"/>
      <c r="K26" s="154"/>
      <c r="L26" s="154"/>
      <c r="M26" s="154"/>
      <c r="N26" s="154"/>
      <c r="O26" s="154"/>
      <c r="P26" s="155"/>
    </row>
    <row r="27" spans="2:16" ht="14.25">
      <c r="B27" s="152"/>
      <c r="C27" s="153" t="s">
        <v>145</v>
      </c>
      <c r="D27" s="153"/>
      <c r="E27" s="153"/>
      <c r="F27" s="154"/>
      <c r="G27" s="154"/>
      <c r="H27" s="154"/>
      <c r="I27" s="154"/>
      <c r="J27" s="154"/>
      <c r="K27" s="154"/>
      <c r="L27" s="154"/>
      <c r="M27" s="216" t="s">
        <v>147</v>
      </c>
      <c r="N27" s="216"/>
      <c r="O27" s="216"/>
      <c r="P27" s="155"/>
    </row>
    <row r="28" spans="2:16" ht="12">
      <c r="B28" s="152"/>
      <c r="C28" s="154"/>
      <c r="D28" s="154"/>
      <c r="E28" s="154"/>
      <c r="F28" s="154"/>
      <c r="G28" s="154"/>
      <c r="H28" s="154"/>
      <c r="I28" s="154"/>
      <c r="J28" s="154"/>
      <c r="K28" s="154"/>
      <c r="L28" s="154"/>
      <c r="M28" s="154"/>
      <c r="N28" s="154"/>
      <c r="O28" s="154"/>
      <c r="P28" s="155"/>
    </row>
    <row r="29" spans="2:16" ht="12.75" thickBot="1">
      <c r="B29" s="156"/>
      <c r="C29" s="157"/>
      <c r="D29" s="157"/>
      <c r="E29" s="157"/>
      <c r="F29" s="157"/>
      <c r="G29" s="157"/>
      <c r="H29" s="157"/>
      <c r="I29" s="157"/>
      <c r="J29" s="157"/>
      <c r="K29" s="157"/>
      <c r="L29" s="157"/>
      <c r="M29" s="157"/>
      <c r="N29" s="157"/>
      <c r="O29" s="157"/>
      <c r="P29" s="158"/>
    </row>
  </sheetData>
  <sheetProtection/>
  <mergeCells count="2">
    <mergeCell ref="M27:O27"/>
    <mergeCell ref="M25:O25"/>
  </mergeCells>
  <hyperlinks>
    <hyperlink ref="M27:O27" location="取扱い金融機関!C1" display="取扱い金融機関へ移動"/>
    <hyperlink ref="M25:O25" location="入力シート!B1" display="入力シートへ移動"/>
  </hyperlink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A29"/>
  <sheetViews>
    <sheetView zoomScalePageLayoutView="0" workbookViewId="0" topLeftCell="A1">
      <selection activeCell="B1" sqref="B1"/>
    </sheetView>
  </sheetViews>
  <sheetFormatPr defaultColWidth="9.140625" defaultRowHeight="12"/>
  <cols>
    <col min="1" max="1" width="22.28125" style="8" bestFit="1" customWidth="1"/>
    <col min="2" max="2" width="21.7109375" style="8" customWidth="1"/>
    <col min="3" max="3" width="2.7109375" style="8" customWidth="1"/>
    <col min="4" max="5" width="18.7109375" style="8" customWidth="1"/>
    <col min="6" max="6" width="5.140625" style="8" customWidth="1"/>
    <col min="7" max="7" width="21.00390625" style="8" customWidth="1"/>
    <col min="8" max="8" width="18.7109375" style="8" customWidth="1"/>
    <col min="9" max="9" width="6.7109375" style="8" customWidth="1"/>
    <col min="10" max="10" width="5.7109375" style="208" customWidth="1"/>
    <col min="11" max="11" width="18.7109375" style="208" bestFit="1" customWidth="1"/>
    <col min="12" max="12" width="2.8515625" style="208" bestFit="1" customWidth="1"/>
    <col min="13" max="13" width="2.7109375" style="208" customWidth="1"/>
    <col min="14" max="14" width="11.57421875" style="208" bestFit="1" customWidth="1"/>
    <col min="15" max="15" width="4.00390625" style="208" bestFit="1" customWidth="1"/>
    <col min="16" max="16" width="7.8515625" style="208" bestFit="1" customWidth="1"/>
    <col min="17" max="17" width="2.7109375" style="208" customWidth="1"/>
    <col min="18" max="27" width="3.7109375" style="208" customWidth="1"/>
    <col min="28" max="28" width="3.7109375" style="211" customWidth="1"/>
    <col min="29" max="29" width="9.140625" style="206" customWidth="1"/>
    <col min="30" max="16384" width="9.140625" style="8" customWidth="1"/>
  </cols>
  <sheetData>
    <row r="1" spans="1:26" ht="18" customHeight="1" thickBot="1">
      <c r="A1" s="7" t="s">
        <v>57</v>
      </c>
      <c r="B1" s="24"/>
      <c r="J1" s="208" t="s">
        <v>58</v>
      </c>
      <c r="K1" s="209" t="s">
        <v>102</v>
      </c>
      <c r="L1" s="208">
        <v>1</v>
      </c>
      <c r="N1" s="208" t="s">
        <v>40</v>
      </c>
      <c r="O1" s="210">
        <v>41</v>
      </c>
      <c r="P1" s="208" t="s">
        <v>40</v>
      </c>
      <c r="R1" s="208" t="str">
        <f>LEFT(TEXT($B$5,"000000##"))</f>
        <v>0</v>
      </c>
      <c r="S1" s="208" t="str">
        <f>MID(TEXT($B$5,"000000##"),2,1)</f>
        <v>0</v>
      </c>
      <c r="T1" s="208" t="str">
        <f>MID(TEXT($B$5,"000000##"),3,1)</f>
        <v>0</v>
      </c>
      <c r="U1" s="208" t="str">
        <f>MID(TEXT($B$5,"000000##"),4,1)</f>
        <v>0</v>
      </c>
      <c r="V1" s="208" t="str">
        <f>MID(TEXT($B$5,"000000##"),5,1)</f>
        <v>0</v>
      </c>
      <c r="W1" s="208" t="str">
        <f>MID(TEXT($B$5,"000000##"),6,1)</f>
        <v>0</v>
      </c>
      <c r="X1" s="208">
        <f>MID(TEXT($B$5,"000000##"),7,1)</f>
      </c>
      <c r="Y1" s="208" t="str">
        <f>RIGHT(TEXT($B$5,"000000##"),1)</f>
        <v>0</v>
      </c>
      <c r="Z1" s="208" t="str">
        <f>IF(AND(R1="0",S1="0"),"*","")</f>
        <v>*</v>
      </c>
    </row>
    <row r="2" spans="10:25" ht="18" customHeight="1" thickBot="1">
      <c r="J2" s="208" t="s">
        <v>59</v>
      </c>
      <c r="K2" s="209" t="s">
        <v>103</v>
      </c>
      <c r="L2" s="208">
        <v>3</v>
      </c>
      <c r="N2" s="208" t="s">
        <v>183</v>
      </c>
      <c r="O2" s="210">
        <v>42</v>
      </c>
      <c r="P2" s="212" t="s">
        <v>185</v>
      </c>
      <c r="R2" s="208">
        <f>R1*R$10</f>
        <v>0</v>
      </c>
      <c r="S2" s="208">
        <f aca="true" t="shared" si="0" ref="S2:X2">S1*S$10</f>
        <v>0</v>
      </c>
      <c r="T2" s="208">
        <f t="shared" si="0"/>
        <v>0</v>
      </c>
      <c r="U2" s="208">
        <f t="shared" si="0"/>
        <v>0</v>
      </c>
      <c r="V2" s="208">
        <f t="shared" si="0"/>
        <v>0</v>
      </c>
      <c r="W2" s="208">
        <f t="shared" si="0"/>
        <v>0</v>
      </c>
      <c r="X2" s="208" t="e">
        <f t="shared" si="0"/>
        <v>#VALUE!</v>
      </c>
      <c r="Y2" s="208" t="e">
        <f>SUM(R2:X2)</f>
        <v>#VALUE!</v>
      </c>
    </row>
    <row r="3" spans="1:25" ht="18" customHeight="1">
      <c r="A3" s="10" t="s">
        <v>62</v>
      </c>
      <c r="B3" s="222"/>
      <c r="C3" s="223"/>
      <c r="D3" s="223"/>
      <c r="E3" s="223"/>
      <c r="F3" s="223"/>
      <c r="G3" s="224"/>
      <c r="J3" s="208" t="s">
        <v>60</v>
      </c>
      <c r="K3" s="209" t="s">
        <v>104</v>
      </c>
      <c r="L3" s="208">
        <v>5</v>
      </c>
      <c r="N3" s="208" t="s">
        <v>204</v>
      </c>
      <c r="O3" s="208">
        <v>43</v>
      </c>
      <c r="P3" s="208" t="s">
        <v>204</v>
      </c>
      <c r="Y3" s="208" t="e">
        <f>MOD(Y2,11)</f>
        <v>#VALUE!</v>
      </c>
    </row>
    <row r="4" spans="1:25" ht="18" customHeight="1" thickBot="1">
      <c r="A4" s="11" t="s">
        <v>63</v>
      </c>
      <c r="B4" s="225"/>
      <c r="C4" s="225"/>
      <c r="D4" s="225"/>
      <c r="E4" s="225"/>
      <c r="F4" s="225"/>
      <c r="G4" s="226"/>
      <c r="J4" s="208" t="s">
        <v>61</v>
      </c>
      <c r="K4" s="209" t="s">
        <v>105</v>
      </c>
      <c r="L4" s="208">
        <v>8</v>
      </c>
      <c r="N4" s="208" t="s">
        <v>184</v>
      </c>
      <c r="O4" s="210">
        <v>44</v>
      </c>
      <c r="P4" s="212" t="s">
        <v>186</v>
      </c>
      <c r="Y4" s="208" t="e">
        <f>11-Y3</f>
        <v>#VALUE!</v>
      </c>
    </row>
    <row r="5" spans="1:26" ht="18" customHeight="1" thickBot="1">
      <c r="A5" s="7" t="s">
        <v>207</v>
      </c>
      <c r="B5" s="204"/>
      <c r="C5" s="9"/>
      <c r="N5" s="208" t="s">
        <v>39</v>
      </c>
      <c r="O5" s="210">
        <v>46</v>
      </c>
      <c r="P5" s="208" t="s">
        <v>39</v>
      </c>
      <c r="Y5" s="208" t="e">
        <f>IF(OR(MOD(Y4,11)=0,MOD(Y4,11)=10),1,MOD(Y4,11))</f>
        <v>#VALUE!</v>
      </c>
      <c r="Z5" s="208">
        <f>VALUE($Y$1)</f>
        <v>0</v>
      </c>
    </row>
    <row r="6" spans="1:25" ht="18" customHeight="1" thickBot="1">
      <c r="A6" s="12"/>
      <c r="B6" s="13"/>
      <c r="D6" s="14" t="s">
        <v>214</v>
      </c>
      <c r="E6" s="207"/>
      <c r="F6" s="30" t="s">
        <v>205</v>
      </c>
      <c r="J6" s="214"/>
      <c r="K6" s="215"/>
      <c r="N6" s="208" t="s">
        <v>170</v>
      </c>
      <c r="O6" s="210">
        <v>47</v>
      </c>
      <c r="P6" s="212" t="s">
        <v>187</v>
      </c>
      <c r="R6" s="208">
        <f>$R$1*1</f>
        <v>0</v>
      </c>
      <c r="S6" s="208">
        <f>$S$1*3</f>
        <v>0</v>
      </c>
      <c r="T6" s="208">
        <f>$T$1*7</f>
        <v>0</v>
      </c>
      <c r="U6" s="208">
        <f>$U$1*1</f>
        <v>0</v>
      </c>
      <c r="V6" s="208">
        <f>$V$1*3</f>
        <v>0</v>
      </c>
      <c r="W6" s="208">
        <f>$W$1*7</f>
        <v>0</v>
      </c>
      <c r="X6" s="208" t="e">
        <f>$X$1*1</f>
        <v>#VALUE!</v>
      </c>
      <c r="Y6" s="208" t="e">
        <f>SUM(R6:X6)</f>
        <v>#VALUE!</v>
      </c>
    </row>
    <row r="7" spans="1:25" ht="18" customHeight="1" thickBot="1">
      <c r="A7" s="10" t="s">
        <v>64</v>
      </c>
      <c r="B7" s="25">
        <v>42095</v>
      </c>
      <c r="C7" s="15"/>
      <c r="J7" s="214"/>
      <c r="K7" s="215"/>
      <c r="N7" s="208" t="s">
        <v>169</v>
      </c>
      <c r="O7" s="210">
        <v>49</v>
      </c>
      <c r="P7" s="212" t="s">
        <v>188</v>
      </c>
      <c r="Y7" s="208" t="e">
        <f>MOD(Y6,11)</f>
        <v>#VALUE!</v>
      </c>
    </row>
    <row r="8" spans="1:26" ht="18" customHeight="1" thickBot="1">
      <c r="A8" s="16" t="s">
        <v>65</v>
      </c>
      <c r="B8" s="26">
        <v>42460</v>
      </c>
      <c r="C8" s="15"/>
      <c r="D8" s="7" t="s">
        <v>72</v>
      </c>
      <c r="E8" s="142"/>
      <c r="G8" s="30" t="s">
        <v>114</v>
      </c>
      <c r="H8" s="142"/>
      <c r="N8" s="208" t="s">
        <v>131</v>
      </c>
      <c r="O8" s="210">
        <v>56</v>
      </c>
      <c r="P8" s="208" t="s">
        <v>41</v>
      </c>
      <c r="Y8" s="208" t="e">
        <f>IF(MOD(Y7,11)=10,0,MOD(Y7,11))</f>
        <v>#VALUE!</v>
      </c>
      <c r="Z8" s="208">
        <f>VALUE($Y$1)</f>
        <v>0</v>
      </c>
    </row>
    <row r="9" spans="1:16" ht="18" customHeight="1" thickBot="1">
      <c r="A9" s="11" t="s">
        <v>23</v>
      </c>
      <c r="B9" s="197"/>
      <c r="N9" s="208" t="s">
        <v>171</v>
      </c>
      <c r="O9" s="210">
        <v>57</v>
      </c>
      <c r="P9" s="212" t="s">
        <v>189</v>
      </c>
    </row>
    <row r="10" spans="10:27" ht="18" customHeight="1" thickBot="1">
      <c r="J10" s="209" t="s">
        <v>91</v>
      </c>
      <c r="K10" s="213">
        <f>IF(B12=0,"",TEXT(B12,"0000000000#"))</f>
      </c>
      <c r="N10" s="208" t="s">
        <v>44</v>
      </c>
      <c r="O10" s="210">
        <v>58</v>
      </c>
      <c r="P10" s="208" t="s">
        <v>44</v>
      </c>
      <c r="R10" s="208">
        <v>1</v>
      </c>
      <c r="S10" s="208">
        <v>2</v>
      </c>
      <c r="T10" s="208">
        <v>3</v>
      </c>
      <c r="U10" s="208">
        <v>4</v>
      </c>
      <c r="V10" s="208">
        <v>5</v>
      </c>
      <c r="W10" s="208">
        <v>6</v>
      </c>
      <c r="X10" s="208">
        <v>7</v>
      </c>
      <c r="Y10" s="208">
        <v>8</v>
      </c>
      <c r="Z10" s="208">
        <v>9</v>
      </c>
      <c r="AA10" s="208">
        <v>10</v>
      </c>
    </row>
    <row r="11" spans="1:16" ht="18" customHeight="1">
      <c r="A11" s="218" t="s">
        <v>47</v>
      </c>
      <c r="B11" s="219"/>
      <c r="C11" s="17"/>
      <c r="D11" s="218" t="s">
        <v>68</v>
      </c>
      <c r="E11" s="219"/>
      <c r="G11" s="218" t="s">
        <v>69</v>
      </c>
      <c r="H11" s="219"/>
      <c r="J11" s="209" t="s">
        <v>25</v>
      </c>
      <c r="K11" s="213">
        <f>IF(B13=0,"",TEXT(B13,"0000000000#"))</f>
      </c>
      <c r="N11" s="208" t="s">
        <v>43</v>
      </c>
      <c r="O11" s="210">
        <v>59</v>
      </c>
      <c r="P11" s="208" t="s">
        <v>43</v>
      </c>
    </row>
    <row r="12" spans="1:16" ht="18" customHeight="1">
      <c r="A12" s="16" t="s">
        <v>75</v>
      </c>
      <c r="B12" s="27"/>
      <c r="C12" s="18"/>
      <c r="D12" s="16" t="s">
        <v>82</v>
      </c>
      <c r="E12" s="143"/>
      <c r="G12" s="220"/>
      <c r="H12" s="221"/>
      <c r="J12" s="209" t="s">
        <v>26</v>
      </c>
      <c r="K12" s="213">
        <f>IF(E12=0,"",TEXT(E12,"0000000000#"))</f>
      </c>
      <c r="N12" s="208" t="s">
        <v>66</v>
      </c>
      <c r="O12" s="210">
        <v>61</v>
      </c>
      <c r="P12" s="212" t="s">
        <v>190</v>
      </c>
    </row>
    <row r="13" spans="1:16" ht="18" customHeight="1" thickBot="1">
      <c r="A13" s="11" t="s">
        <v>76</v>
      </c>
      <c r="B13" s="28"/>
      <c r="C13" s="18"/>
      <c r="D13" s="220"/>
      <c r="E13" s="221"/>
      <c r="G13" s="220"/>
      <c r="H13" s="221"/>
      <c r="J13" s="209" t="s">
        <v>27</v>
      </c>
      <c r="K13" s="213">
        <f>IF(E20=0,"",TEXT(E20,"0000000000#"))</f>
      </c>
      <c r="N13" s="208" t="s">
        <v>172</v>
      </c>
      <c r="O13" s="210">
        <v>62</v>
      </c>
      <c r="P13" s="212" t="s">
        <v>191</v>
      </c>
    </row>
    <row r="14" spans="4:16" ht="18" customHeight="1" thickBot="1">
      <c r="D14" s="220"/>
      <c r="E14" s="221"/>
      <c r="G14" s="220"/>
      <c r="H14" s="221"/>
      <c r="J14" s="209" t="s">
        <v>73</v>
      </c>
      <c r="K14" s="213">
        <f>IF(B16=0,"",TEXT(B16,"0000000000#"))</f>
      </c>
      <c r="N14" s="208" t="s">
        <v>173</v>
      </c>
      <c r="O14" s="210">
        <v>63</v>
      </c>
      <c r="P14" s="212" t="s">
        <v>192</v>
      </c>
    </row>
    <row r="15" spans="1:16" ht="18" customHeight="1">
      <c r="A15" s="218" t="s">
        <v>67</v>
      </c>
      <c r="B15" s="219"/>
      <c r="C15" s="17"/>
      <c r="D15" s="229" t="s">
        <v>83</v>
      </c>
      <c r="E15" s="227"/>
      <c r="G15" s="16" t="s">
        <v>84</v>
      </c>
      <c r="H15" s="143"/>
      <c r="J15" s="209" t="s">
        <v>92</v>
      </c>
      <c r="K15" s="213">
        <f>IF(B17=0,"",TEXT(B17,"0000000000#"))</f>
      </c>
      <c r="N15" s="208" t="s">
        <v>174</v>
      </c>
      <c r="O15" s="210">
        <v>64</v>
      </c>
      <c r="P15" s="212" t="s">
        <v>193</v>
      </c>
    </row>
    <row r="16" spans="1:16" ht="18" customHeight="1" thickBot="1">
      <c r="A16" s="16" t="s">
        <v>77</v>
      </c>
      <c r="B16" s="27"/>
      <c r="C16" s="18"/>
      <c r="D16" s="230"/>
      <c r="E16" s="228"/>
      <c r="G16" s="16" t="s">
        <v>85</v>
      </c>
      <c r="H16" s="143"/>
      <c r="J16" s="209" t="s">
        <v>93</v>
      </c>
      <c r="K16" s="213">
        <f>IF(B18=0,"",TEXT(B18,"0000000000#"))</f>
      </c>
      <c r="N16" s="208" t="s">
        <v>175</v>
      </c>
      <c r="O16" s="208">
        <v>71</v>
      </c>
      <c r="P16" s="208" t="s">
        <v>175</v>
      </c>
    </row>
    <row r="17" spans="1:16" ht="18" customHeight="1" thickBot="1">
      <c r="A17" s="16" t="s">
        <v>78</v>
      </c>
      <c r="B17" s="27"/>
      <c r="C17" s="18"/>
      <c r="G17" s="11" t="s">
        <v>86</v>
      </c>
      <c r="H17" s="144"/>
      <c r="J17" s="209" t="s">
        <v>94</v>
      </c>
      <c r="K17" s="213">
        <f>IF(B19=0,"",TEXT(B19,"0000000000#"))</f>
      </c>
      <c r="N17" s="208" t="s">
        <v>176</v>
      </c>
      <c r="O17" s="208">
        <v>72</v>
      </c>
      <c r="P17" s="212" t="s">
        <v>194</v>
      </c>
    </row>
    <row r="18" spans="1:16" ht="18" customHeight="1">
      <c r="A18" s="16" t="s">
        <v>79</v>
      </c>
      <c r="B18" s="27"/>
      <c r="C18" s="18"/>
      <c r="J18" s="209" t="s">
        <v>95</v>
      </c>
      <c r="K18" s="213">
        <f>IF(B21=0,"",TEXT(B21,"0000000000#"))</f>
      </c>
      <c r="N18" s="208" t="s">
        <v>177</v>
      </c>
      <c r="O18" s="208">
        <v>73</v>
      </c>
      <c r="P18" s="212" t="s">
        <v>195</v>
      </c>
    </row>
    <row r="19" spans="1:16" ht="18" customHeight="1" thickBot="1">
      <c r="A19" s="11" t="s">
        <v>80</v>
      </c>
      <c r="B19" s="28"/>
      <c r="J19" s="209" t="s">
        <v>96</v>
      </c>
      <c r="K19" s="213">
        <f>IF(E21=0,"",TEXT(E21,"0000000000#"))</f>
      </c>
      <c r="N19" s="208" t="s">
        <v>178</v>
      </c>
      <c r="O19" s="208">
        <v>74</v>
      </c>
      <c r="P19" s="212" t="s">
        <v>196</v>
      </c>
    </row>
    <row r="20" spans="3:16" ht="18" customHeight="1" thickBot="1">
      <c r="C20" s="20"/>
      <c r="D20" s="10" t="s">
        <v>88</v>
      </c>
      <c r="E20" s="21">
        <f>B12+B13+E12</f>
        <v>0</v>
      </c>
      <c r="G20" s="10" t="s">
        <v>201</v>
      </c>
      <c r="H20" s="21">
        <f>SUM(B16:B19)+B21+E15+SUM(H15:H17)</f>
        <v>0</v>
      </c>
      <c r="J20" s="209" t="s">
        <v>74</v>
      </c>
      <c r="K20" s="213">
        <f>IF(E15=0,"",TEXT(E15,"0000000000#"))</f>
      </c>
      <c r="N20" s="208" t="s">
        <v>179</v>
      </c>
      <c r="O20" s="208">
        <v>81</v>
      </c>
      <c r="P20" s="212" t="s">
        <v>197</v>
      </c>
    </row>
    <row r="21" spans="1:16" ht="18" customHeight="1" thickBot="1">
      <c r="A21" s="19" t="s">
        <v>81</v>
      </c>
      <c r="B21" s="29"/>
      <c r="D21" s="11" t="s">
        <v>89</v>
      </c>
      <c r="E21" s="22">
        <f>B16+B17+B18+B19+B21</f>
        <v>0</v>
      </c>
      <c r="G21" s="11" t="s">
        <v>90</v>
      </c>
      <c r="H21" s="22">
        <f>E20+H20</f>
        <v>0</v>
      </c>
      <c r="J21" s="209" t="s">
        <v>97</v>
      </c>
      <c r="K21" s="213">
        <f>IF(H15=0,"",TEXT(H15,"0000000000#"))</f>
      </c>
      <c r="N21" s="208" t="s">
        <v>180</v>
      </c>
      <c r="O21" s="208">
        <v>82</v>
      </c>
      <c r="P21" s="212" t="s">
        <v>198</v>
      </c>
    </row>
    <row r="22" spans="10:16" ht="18" customHeight="1">
      <c r="J22" s="209" t="s">
        <v>98</v>
      </c>
      <c r="K22" s="213">
        <f>IF(H16=0,"",TEXT(H16,"0000000000#"))</f>
      </c>
      <c r="N22" s="208" t="s">
        <v>181</v>
      </c>
      <c r="O22" s="208">
        <v>83</v>
      </c>
      <c r="P22" s="212" t="s">
        <v>199</v>
      </c>
    </row>
    <row r="23" spans="2:16" ht="18" customHeight="1">
      <c r="B23" s="203" t="s">
        <v>166</v>
      </c>
      <c r="J23" s="209" t="s">
        <v>99</v>
      </c>
      <c r="K23" s="213">
        <f>IF(H17=0,"",TEXT(H17,"0000000000#"))</f>
      </c>
      <c r="N23" s="208" t="s">
        <v>182</v>
      </c>
      <c r="O23" s="208">
        <v>84</v>
      </c>
      <c r="P23" s="212" t="s">
        <v>200</v>
      </c>
    </row>
    <row r="24" spans="10:11" ht="18" customHeight="1">
      <c r="J24" s="209" t="s">
        <v>100</v>
      </c>
      <c r="K24" s="213">
        <f>IF(H20=0,"",TEXT(H20,"0000000000#"))</f>
      </c>
    </row>
    <row r="25" spans="10:11" ht="18" customHeight="1">
      <c r="J25" s="209" t="s">
        <v>101</v>
      </c>
      <c r="K25" s="213">
        <f>IF(H21=0,"",TEXT(H21,"0000000000#"))</f>
      </c>
    </row>
    <row r="27" ht="13.5">
      <c r="N27" s="210" t="str">
        <f>TEXT(YEAR($B$7),"####")</f>
        <v>2015</v>
      </c>
    </row>
    <row r="28" ht="13.5">
      <c r="N28" s="210" t="str">
        <f>TEXT(MONTH($B$7),"0#")</f>
        <v>04</v>
      </c>
    </row>
    <row r="29" ht="13.5">
      <c r="N29" s="210" t="str">
        <f>TEXT(DAY($B$7),"0#")</f>
        <v>01</v>
      </c>
    </row>
  </sheetData>
  <sheetProtection sheet="1" selectLockedCells="1"/>
  <mergeCells count="10">
    <mergeCell ref="G11:H11"/>
    <mergeCell ref="G12:H14"/>
    <mergeCell ref="B3:G3"/>
    <mergeCell ref="B4:G4"/>
    <mergeCell ref="E15:E16"/>
    <mergeCell ref="A11:B11"/>
    <mergeCell ref="A15:B15"/>
    <mergeCell ref="D15:D16"/>
    <mergeCell ref="D11:E11"/>
    <mergeCell ref="D13:E14"/>
  </mergeCells>
  <dataValidations count="6">
    <dataValidation type="list" allowBlank="1" showInputMessage="1" showErrorMessage="1" sqref="C1">
      <formula1>$J$1:$J$7</formula1>
    </dataValidation>
    <dataValidation allowBlank="1" showInputMessage="1" showErrorMessage="1" imeMode="on" sqref="H8 B3:G4"/>
    <dataValidation type="list" allowBlank="1" showInputMessage="1" showErrorMessage="1" sqref="C9">
      <formula1>$N$1:$N$15</formula1>
    </dataValidation>
    <dataValidation type="list" showErrorMessage="1" errorTitle="エラーです" error="リストから選んでください" sqref="B9">
      <formula1>$N$1:$N$24</formula1>
    </dataValidation>
    <dataValidation type="list" showErrorMessage="1" errorTitle="入力エラー" error="リストから選んでください" sqref="B1">
      <formula1>$J$1:$J$5</formula1>
    </dataValidation>
    <dataValidation type="date" showInputMessage="1" showErrorMessage="1" sqref="B7:B8">
      <formula1>367</formula1>
      <formula2>73050</formula2>
    </dataValidation>
  </dataValidations>
  <hyperlinks>
    <hyperlink ref="B23" location="納付書!A1" display="納付書へ移動"/>
  </hyperlink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BM70"/>
  <sheetViews>
    <sheetView zoomScale="125" zoomScaleNormal="125" zoomScalePageLayoutView="0" workbookViewId="0" topLeftCell="A1">
      <selection activeCell="I17" sqref="I17:M18"/>
    </sheetView>
  </sheetViews>
  <sheetFormatPr defaultColWidth="9.140625" defaultRowHeight="12"/>
  <cols>
    <col min="1" max="4" width="2.28125" style="1" customWidth="1"/>
    <col min="5" max="6" width="1.8515625" style="1" customWidth="1"/>
    <col min="7" max="20" width="2.7109375" style="1" customWidth="1"/>
    <col min="21" max="21" width="3.7109375" style="1" customWidth="1"/>
    <col min="22" max="25" width="2.28125" style="1" customWidth="1"/>
    <col min="26" max="27" width="1.8515625" style="1" customWidth="1"/>
    <col min="28" max="41" width="2.7109375" style="1" customWidth="1"/>
    <col min="42" max="42" width="3.421875" style="1" customWidth="1"/>
    <col min="43" max="46" width="2.28125" style="1" customWidth="1"/>
    <col min="47" max="48" width="1.8515625" style="1" customWidth="1"/>
    <col min="49" max="62" width="2.7109375" style="1" customWidth="1"/>
    <col min="63" max="63" width="1.7109375" style="1" customWidth="1"/>
    <col min="64" max="75" width="2.7109375" style="1" customWidth="1"/>
    <col min="76" max="76" width="2.8515625" style="1" customWidth="1"/>
    <col min="77" max="112" width="2.7109375" style="1" customWidth="1"/>
    <col min="113" max="16384" width="9.140625" style="1" customWidth="1"/>
  </cols>
  <sheetData>
    <row r="1" spans="1:64" ht="9.75" customHeight="1">
      <c r="A1" s="2"/>
      <c r="B1" s="2"/>
      <c r="C1" s="2"/>
      <c r="D1" s="2"/>
      <c r="E1" s="2"/>
      <c r="F1" s="2"/>
      <c r="G1" s="542" t="s">
        <v>106</v>
      </c>
      <c r="H1" s="542"/>
      <c r="I1" s="542"/>
      <c r="J1" s="283" t="s">
        <v>13</v>
      </c>
      <c r="K1" s="283"/>
      <c r="L1" s="283"/>
      <c r="M1" s="531" t="s">
        <v>16</v>
      </c>
      <c r="N1" s="531"/>
      <c r="O1" s="531"/>
      <c r="P1" s="531"/>
      <c r="Q1" s="531"/>
      <c r="R1" s="4"/>
      <c r="S1" s="4"/>
      <c r="T1" s="2"/>
      <c r="U1" s="2"/>
      <c r="V1" s="2"/>
      <c r="W1" s="2"/>
      <c r="X1" s="2"/>
      <c r="Y1" s="2"/>
      <c r="Z1" s="2"/>
      <c r="AA1" s="2"/>
      <c r="AB1" s="542" t="s">
        <v>106</v>
      </c>
      <c r="AC1" s="542"/>
      <c r="AD1" s="542"/>
      <c r="AE1" s="283" t="s">
        <v>13</v>
      </c>
      <c r="AF1" s="283"/>
      <c r="AG1" s="283"/>
      <c r="AH1" s="531" t="s">
        <v>107</v>
      </c>
      <c r="AI1" s="531"/>
      <c r="AJ1" s="531"/>
      <c r="AK1" s="531"/>
      <c r="AL1" s="531"/>
      <c r="AM1" s="4"/>
      <c r="AN1" s="4"/>
      <c r="AO1" s="2"/>
      <c r="AQ1" s="2"/>
      <c r="AR1" s="2"/>
      <c r="AS1" s="2"/>
      <c r="AT1" s="2"/>
      <c r="AU1" s="2"/>
      <c r="AV1" s="2"/>
      <c r="AW1" s="542" t="s">
        <v>106</v>
      </c>
      <c r="AX1" s="542"/>
      <c r="AY1" s="542"/>
      <c r="AZ1" s="283" t="s">
        <v>13</v>
      </c>
      <c r="BA1" s="283"/>
      <c r="BB1" s="283"/>
      <c r="BC1" s="532" t="s">
        <v>108</v>
      </c>
      <c r="BD1" s="532"/>
      <c r="BE1" s="532"/>
      <c r="BF1" s="532"/>
      <c r="BG1" s="532"/>
      <c r="BH1" s="532"/>
      <c r="BI1" s="4"/>
      <c r="BJ1" s="2"/>
      <c r="BK1" s="161"/>
      <c r="BL1" s="537"/>
    </row>
    <row r="2" spans="1:64" ht="9.75" customHeight="1">
      <c r="A2" s="2"/>
      <c r="B2" s="2"/>
      <c r="C2" s="2"/>
      <c r="D2" s="2"/>
      <c r="E2" s="2"/>
      <c r="F2" s="2"/>
      <c r="G2" s="542"/>
      <c r="H2" s="542"/>
      <c r="I2" s="542"/>
      <c r="J2" s="283" t="s">
        <v>14</v>
      </c>
      <c r="K2" s="283"/>
      <c r="L2" s="283"/>
      <c r="M2" s="531"/>
      <c r="N2" s="531"/>
      <c r="O2" s="531"/>
      <c r="P2" s="531"/>
      <c r="Q2" s="531"/>
      <c r="R2" s="4"/>
      <c r="S2" s="4"/>
      <c r="T2" s="2"/>
      <c r="U2" s="2"/>
      <c r="V2" s="2"/>
      <c r="W2" s="2"/>
      <c r="X2" s="2"/>
      <c r="Y2" s="2"/>
      <c r="Z2" s="2"/>
      <c r="AA2" s="2"/>
      <c r="AB2" s="542"/>
      <c r="AC2" s="542"/>
      <c r="AD2" s="542"/>
      <c r="AE2" s="283" t="s">
        <v>14</v>
      </c>
      <c r="AF2" s="283"/>
      <c r="AG2" s="283"/>
      <c r="AH2" s="531"/>
      <c r="AI2" s="531"/>
      <c r="AJ2" s="531"/>
      <c r="AK2" s="531"/>
      <c r="AL2" s="531"/>
      <c r="AM2" s="4"/>
      <c r="AN2" s="4"/>
      <c r="AO2" s="2"/>
      <c r="AQ2" s="2"/>
      <c r="AR2" s="2"/>
      <c r="AS2" s="2"/>
      <c r="AT2" s="2"/>
      <c r="AU2" s="2"/>
      <c r="AV2" s="2"/>
      <c r="AW2" s="542"/>
      <c r="AX2" s="542"/>
      <c r="AY2" s="542"/>
      <c r="AZ2" s="283" t="s">
        <v>14</v>
      </c>
      <c r="BA2" s="283"/>
      <c r="BB2" s="283"/>
      <c r="BC2" s="532"/>
      <c r="BD2" s="532"/>
      <c r="BE2" s="532"/>
      <c r="BF2" s="532"/>
      <c r="BG2" s="532"/>
      <c r="BH2" s="532"/>
      <c r="BI2" s="4"/>
      <c r="BJ2" s="2"/>
      <c r="BK2" s="161"/>
      <c r="BL2" s="537"/>
    </row>
    <row r="3" spans="1:64" ht="9.75" customHeight="1">
      <c r="A3" s="539" t="s">
        <v>12</v>
      </c>
      <c r="B3" s="540"/>
      <c r="C3" s="540"/>
      <c r="D3" s="541"/>
      <c r="E3" s="32"/>
      <c r="F3" s="2"/>
      <c r="G3" s="283" t="s">
        <v>210</v>
      </c>
      <c r="H3" s="283"/>
      <c r="I3" s="283"/>
      <c r="J3" s="283"/>
      <c r="K3" s="283"/>
      <c r="L3" s="283"/>
      <c r="M3" s="531"/>
      <c r="N3" s="531"/>
      <c r="O3" s="531"/>
      <c r="P3" s="531"/>
      <c r="Q3" s="531"/>
      <c r="R3" s="4"/>
      <c r="S3" s="4"/>
      <c r="T3" s="2"/>
      <c r="U3" s="2"/>
      <c r="V3" s="543" t="s">
        <v>12</v>
      </c>
      <c r="W3" s="540"/>
      <c r="X3" s="540"/>
      <c r="Y3" s="541"/>
      <c r="Z3" s="2"/>
      <c r="AA3" s="2"/>
      <c r="AB3" s="283" t="s">
        <v>210</v>
      </c>
      <c r="AC3" s="283"/>
      <c r="AD3" s="283"/>
      <c r="AE3" s="283"/>
      <c r="AF3" s="283"/>
      <c r="AG3" s="283"/>
      <c r="AH3" s="531"/>
      <c r="AI3" s="531"/>
      <c r="AJ3" s="531"/>
      <c r="AK3" s="531"/>
      <c r="AL3" s="531"/>
      <c r="AM3" s="4"/>
      <c r="AN3" s="4"/>
      <c r="AO3" s="2"/>
      <c r="AQ3" s="533" t="s">
        <v>12</v>
      </c>
      <c r="AR3" s="534"/>
      <c r="AS3" s="534"/>
      <c r="AT3" s="535"/>
      <c r="AU3" s="2"/>
      <c r="AV3" s="2"/>
      <c r="AW3" s="283" t="s">
        <v>210</v>
      </c>
      <c r="AX3" s="283"/>
      <c r="AY3" s="283"/>
      <c r="AZ3" s="283"/>
      <c r="BA3" s="283"/>
      <c r="BB3" s="283"/>
      <c r="BC3" s="532"/>
      <c r="BD3" s="532"/>
      <c r="BE3" s="532"/>
      <c r="BF3" s="532"/>
      <c r="BG3" s="532"/>
      <c r="BH3" s="532"/>
      <c r="BI3" s="4"/>
      <c r="BJ3" s="2"/>
      <c r="BK3" s="161"/>
      <c r="BL3" s="537"/>
    </row>
    <row r="4" spans="1:65" ht="9.75" customHeight="1">
      <c r="A4" s="514" t="s">
        <v>130</v>
      </c>
      <c r="B4" s="515"/>
      <c r="C4" s="515"/>
      <c r="D4" s="516"/>
      <c r="E4" s="2"/>
      <c r="F4" s="2"/>
      <c r="G4" s="283" t="s">
        <v>15</v>
      </c>
      <c r="H4" s="283"/>
      <c r="I4" s="283"/>
      <c r="J4" s="283"/>
      <c r="K4" s="283"/>
      <c r="L4" s="283"/>
      <c r="M4" s="531"/>
      <c r="N4" s="531"/>
      <c r="O4" s="531"/>
      <c r="P4" s="531"/>
      <c r="Q4" s="531"/>
      <c r="R4" s="4"/>
      <c r="S4" s="4"/>
      <c r="T4" s="2"/>
      <c r="U4" s="2"/>
      <c r="V4" s="514" t="s">
        <v>56</v>
      </c>
      <c r="W4" s="515"/>
      <c r="X4" s="515"/>
      <c r="Y4" s="516"/>
      <c r="Z4" s="2"/>
      <c r="AA4" s="2"/>
      <c r="AB4" s="283" t="s">
        <v>15</v>
      </c>
      <c r="AC4" s="283"/>
      <c r="AD4" s="283"/>
      <c r="AE4" s="283"/>
      <c r="AF4" s="283"/>
      <c r="AG4" s="283"/>
      <c r="AH4" s="531"/>
      <c r="AI4" s="531"/>
      <c r="AJ4" s="531"/>
      <c r="AK4" s="531"/>
      <c r="AL4" s="531"/>
      <c r="AM4" s="4"/>
      <c r="AN4" s="4"/>
      <c r="AO4" s="2"/>
      <c r="AQ4" s="523" t="s">
        <v>56</v>
      </c>
      <c r="AR4" s="524"/>
      <c r="AS4" s="524"/>
      <c r="AT4" s="525"/>
      <c r="AU4" s="2"/>
      <c r="AV4" s="2"/>
      <c r="AW4" s="283" t="s">
        <v>15</v>
      </c>
      <c r="AX4" s="283"/>
      <c r="AY4" s="283"/>
      <c r="AZ4" s="283"/>
      <c r="BA4" s="283"/>
      <c r="BB4" s="283"/>
      <c r="BC4" s="532"/>
      <c r="BD4" s="532"/>
      <c r="BE4" s="532"/>
      <c r="BF4" s="532"/>
      <c r="BG4" s="532"/>
      <c r="BH4" s="532"/>
      <c r="BI4" s="4"/>
      <c r="BJ4" s="2"/>
      <c r="BK4" s="161"/>
      <c r="BL4" s="537"/>
      <c r="BM4" s="529" t="s">
        <v>143</v>
      </c>
    </row>
    <row r="5" spans="1:65" ht="3" customHeight="1">
      <c r="A5" s="517"/>
      <c r="B5" s="518"/>
      <c r="C5" s="518"/>
      <c r="D5" s="519"/>
      <c r="E5" s="2"/>
      <c r="F5" s="2"/>
      <c r="G5" s="3"/>
      <c r="H5" s="3"/>
      <c r="I5" s="3"/>
      <c r="J5" s="3"/>
      <c r="K5" s="3"/>
      <c r="L5" s="3"/>
      <c r="M5" s="3"/>
      <c r="N5" s="4"/>
      <c r="O5" s="4"/>
      <c r="P5" s="4"/>
      <c r="Q5" s="4"/>
      <c r="R5" s="4"/>
      <c r="S5" s="4"/>
      <c r="T5" s="2"/>
      <c r="U5" s="2"/>
      <c r="V5" s="517"/>
      <c r="W5" s="518"/>
      <c r="X5" s="518"/>
      <c r="Y5" s="519"/>
      <c r="Z5" s="2"/>
      <c r="AA5" s="2"/>
      <c r="AB5" s="3"/>
      <c r="AC5" s="3"/>
      <c r="AD5" s="3"/>
      <c r="AE5" s="3"/>
      <c r="AF5" s="3"/>
      <c r="AG5" s="3"/>
      <c r="AH5" s="3"/>
      <c r="AI5" s="4"/>
      <c r="AJ5" s="4"/>
      <c r="AK5" s="4"/>
      <c r="AL5" s="4"/>
      <c r="AM5" s="4"/>
      <c r="AN5" s="4"/>
      <c r="AO5" s="2"/>
      <c r="AQ5" s="523"/>
      <c r="AR5" s="524"/>
      <c r="AS5" s="524"/>
      <c r="AT5" s="525"/>
      <c r="AU5" s="2"/>
      <c r="AV5" s="2"/>
      <c r="AW5" s="3"/>
      <c r="AX5" s="3"/>
      <c r="AY5" s="3"/>
      <c r="AZ5" s="3"/>
      <c r="BA5" s="3"/>
      <c r="BB5" s="3"/>
      <c r="BC5" s="3"/>
      <c r="BD5" s="4"/>
      <c r="BE5" s="4"/>
      <c r="BF5" s="4"/>
      <c r="BG5" s="4"/>
      <c r="BH5" s="4"/>
      <c r="BI5" s="4"/>
      <c r="BJ5" s="2"/>
      <c r="BK5" s="161"/>
      <c r="BL5" s="537"/>
      <c r="BM5" s="529"/>
    </row>
    <row r="6" spans="1:65" ht="9" customHeight="1">
      <c r="A6" s="520"/>
      <c r="B6" s="521"/>
      <c r="C6" s="521"/>
      <c r="D6" s="522"/>
      <c r="E6" s="503" t="s">
        <v>45</v>
      </c>
      <c r="F6" s="503"/>
      <c r="G6" s="476" t="s">
        <v>18</v>
      </c>
      <c r="H6" s="477"/>
      <c r="I6" s="477"/>
      <c r="J6" s="477"/>
      <c r="K6" s="477"/>
      <c r="L6" s="477"/>
      <c r="M6" s="477"/>
      <c r="N6" s="504"/>
      <c r="O6" s="476" t="s">
        <v>19</v>
      </c>
      <c r="P6" s="477"/>
      <c r="Q6" s="477"/>
      <c r="R6" s="477"/>
      <c r="S6" s="477"/>
      <c r="T6" s="478"/>
      <c r="U6" s="32"/>
      <c r="V6" s="520"/>
      <c r="W6" s="521"/>
      <c r="X6" s="521"/>
      <c r="Y6" s="522"/>
      <c r="Z6" s="503" t="s">
        <v>45</v>
      </c>
      <c r="AA6" s="503"/>
      <c r="AB6" s="476" t="s">
        <v>18</v>
      </c>
      <c r="AC6" s="477"/>
      <c r="AD6" s="477"/>
      <c r="AE6" s="477"/>
      <c r="AF6" s="477"/>
      <c r="AG6" s="477"/>
      <c r="AH6" s="477"/>
      <c r="AI6" s="478"/>
      <c r="AJ6" s="476" t="s">
        <v>19</v>
      </c>
      <c r="AK6" s="477"/>
      <c r="AL6" s="477"/>
      <c r="AM6" s="477"/>
      <c r="AN6" s="477"/>
      <c r="AO6" s="478"/>
      <c r="AQ6" s="523"/>
      <c r="AR6" s="524"/>
      <c r="AS6" s="524"/>
      <c r="AT6" s="525"/>
      <c r="AU6" s="503" t="s">
        <v>45</v>
      </c>
      <c r="AV6" s="503"/>
      <c r="AW6" s="476" t="s">
        <v>18</v>
      </c>
      <c r="AX6" s="477"/>
      <c r="AY6" s="477"/>
      <c r="AZ6" s="477"/>
      <c r="BA6" s="477"/>
      <c r="BB6" s="477"/>
      <c r="BC6" s="477"/>
      <c r="BD6" s="478"/>
      <c r="BE6" s="476" t="s">
        <v>19</v>
      </c>
      <c r="BF6" s="477"/>
      <c r="BG6" s="477"/>
      <c r="BH6" s="477"/>
      <c r="BI6" s="477"/>
      <c r="BJ6" s="478"/>
      <c r="BK6" s="161"/>
      <c r="BL6" s="537"/>
      <c r="BM6" s="529"/>
    </row>
    <row r="7" spans="1:65" ht="7.5" customHeight="1">
      <c r="A7" s="479" t="s">
        <v>17</v>
      </c>
      <c r="B7" s="480"/>
      <c r="C7" s="480"/>
      <c r="D7" s="481"/>
      <c r="E7" s="503"/>
      <c r="F7" s="503"/>
      <c r="G7" s="485" t="e">
        <f>VLOOKUP($O$7,'入力シート'!$J$1:$L$8,2,FALSE)</f>
        <v>#N/A</v>
      </c>
      <c r="H7" s="486"/>
      <c r="I7" s="486"/>
      <c r="J7" s="486"/>
      <c r="K7" s="486"/>
      <c r="L7" s="486"/>
      <c r="M7" s="486"/>
      <c r="N7" s="505"/>
      <c r="O7" s="507">
        <f>'入力シート'!$B$1</f>
        <v>0</v>
      </c>
      <c r="P7" s="508"/>
      <c r="Q7" s="470" t="s">
        <v>20</v>
      </c>
      <c r="R7" s="471"/>
      <c r="S7" s="471"/>
      <c r="T7" s="472"/>
      <c r="V7" s="479" t="s">
        <v>17</v>
      </c>
      <c r="W7" s="480"/>
      <c r="X7" s="480"/>
      <c r="Y7" s="481"/>
      <c r="Z7" s="503"/>
      <c r="AA7" s="503"/>
      <c r="AB7" s="485" t="e">
        <f>VLOOKUP($O$7,'入力シート'!$J$1:$L$8,2,FALSE)</f>
        <v>#N/A</v>
      </c>
      <c r="AC7" s="486"/>
      <c r="AD7" s="486"/>
      <c r="AE7" s="486"/>
      <c r="AF7" s="486"/>
      <c r="AG7" s="486"/>
      <c r="AH7" s="486"/>
      <c r="AI7" s="487"/>
      <c r="AJ7" s="466">
        <f>'入力シート'!$B$1</f>
        <v>0</v>
      </c>
      <c r="AK7" s="467"/>
      <c r="AL7" s="470" t="s">
        <v>20</v>
      </c>
      <c r="AM7" s="471"/>
      <c r="AN7" s="471"/>
      <c r="AO7" s="472"/>
      <c r="AQ7" s="491" t="s">
        <v>17</v>
      </c>
      <c r="AR7" s="492"/>
      <c r="AS7" s="492"/>
      <c r="AT7" s="493"/>
      <c r="AU7" s="503"/>
      <c r="AV7" s="503"/>
      <c r="AW7" s="497" t="e">
        <f>VLOOKUP($O$7,'入力シート'!$J$1:$L$8,2,FALSE)</f>
        <v>#N/A</v>
      </c>
      <c r="AX7" s="498"/>
      <c r="AY7" s="498"/>
      <c r="AZ7" s="498"/>
      <c r="BA7" s="498"/>
      <c r="BB7" s="498"/>
      <c r="BC7" s="498"/>
      <c r="BD7" s="499"/>
      <c r="BE7" s="466">
        <f>'入力シート'!$B$1</f>
        <v>0</v>
      </c>
      <c r="BF7" s="467"/>
      <c r="BG7" s="470" t="s">
        <v>20</v>
      </c>
      <c r="BH7" s="471"/>
      <c r="BI7" s="471"/>
      <c r="BJ7" s="472"/>
      <c r="BK7" s="161"/>
      <c r="BL7" s="537"/>
      <c r="BM7" s="529"/>
    </row>
    <row r="8" spans="1:65" ht="7.5" customHeight="1">
      <c r="A8" s="526"/>
      <c r="B8" s="527"/>
      <c r="C8" s="527"/>
      <c r="D8" s="528"/>
      <c r="E8" s="503"/>
      <c r="F8" s="503"/>
      <c r="G8" s="488"/>
      <c r="H8" s="489"/>
      <c r="I8" s="489"/>
      <c r="J8" s="489"/>
      <c r="K8" s="489"/>
      <c r="L8" s="489"/>
      <c r="M8" s="489"/>
      <c r="N8" s="506"/>
      <c r="O8" s="509"/>
      <c r="P8" s="510"/>
      <c r="Q8" s="511"/>
      <c r="R8" s="512"/>
      <c r="S8" s="512"/>
      <c r="T8" s="513"/>
      <c r="V8" s="482"/>
      <c r="W8" s="483"/>
      <c r="X8" s="483"/>
      <c r="Y8" s="484"/>
      <c r="Z8" s="503"/>
      <c r="AA8" s="503"/>
      <c r="AB8" s="488"/>
      <c r="AC8" s="489"/>
      <c r="AD8" s="489"/>
      <c r="AE8" s="489"/>
      <c r="AF8" s="489"/>
      <c r="AG8" s="489"/>
      <c r="AH8" s="489"/>
      <c r="AI8" s="490"/>
      <c r="AJ8" s="468"/>
      <c r="AK8" s="469"/>
      <c r="AL8" s="473"/>
      <c r="AM8" s="474"/>
      <c r="AN8" s="474"/>
      <c r="AO8" s="475"/>
      <c r="AQ8" s="494"/>
      <c r="AR8" s="495"/>
      <c r="AS8" s="495"/>
      <c r="AT8" s="496"/>
      <c r="AU8" s="503"/>
      <c r="AV8" s="503"/>
      <c r="AW8" s="500"/>
      <c r="AX8" s="501"/>
      <c r="AY8" s="501"/>
      <c r="AZ8" s="501"/>
      <c r="BA8" s="501"/>
      <c r="BB8" s="501"/>
      <c r="BC8" s="501"/>
      <c r="BD8" s="502"/>
      <c r="BE8" s="468"/>
      <c r="BF8" s="469"/>
      <c r="BG8" s="473"/>
      <c r="BH8" s="474"/>
      <c r="BI8" s="474"/>
      <c r="BJ8" s="475"/>
      <c r="BK8" s="161"/>
      <c r="BL8" s="537"/>
      <c r="BM8" s="529"/>
    </row>
    <row r="9" spans="1:65" ht="10.5" customHeight="1">
      <c r="A9" s="424">
        <f>'入力シート'!$B$3</f>
        <v>0</v>
      </c>
      <c r="B9" s="425"/>
      <c r="C9" s="425"/>
      <c r="D9" s="425"/>
      <c r="E9" s="425"/>
      <c r="F9" s="425"/>
      <c r="G9" s="425"/>
      <c r="H9" s="425"/>
      <c r="I9" s="425"/>
      <c r="J9" s="425"/>
      <c r="K9" s="425"/>
      <c r="L9" s="425"/>
      <c r="M9" s="425"/>
      <c r="N9" s="425"/>
      <c r="O9" s="425"/>
      <c r="P9" s="425"/>
      <c r="Q9" s="425"/>
      <c r="R9" s="425"/>
      <c r="S9" s="425"/>
      <c r="T9" s="426"/>
      <c r="V9" s="430">
        <f>'入力シート'!$B$3</f>
        <v>0</v>
      </c>
      <c r="W9" s="431"/>
      <c r="X9" s="431"/>
      <c r="Y9" s="431"/>
      <c r="Z9" s="431"/>
      <c r="AA9" s="431"/>
      <c r="AB9" s="431"/>
      <c r="AC9" s="431"/>
      <c r="AD9" s="431"/>
      <c r="AE9" s="431"/>
      <c r="AF9" s="431"/>
      <c r="AG9" s="431"/>
      <c r="AH9" s="431"/>
      <c r="AI9" s="431"/>
      <c r="AJ9" s="431"/>
      <c r="AK9" s="431"/>
      <c r="AL9" s="431"/>
      <c r="AM9" s="431"/>
      <c r="AN9" s="431"/>
      <c r="AO9" s="432"/>
      <c r="AQ9" s="424">
        <f>'入力シート'!$B$3</f>
        <v>0</v>
      </c>
      <c r="AR9" s="425"/>
      <c r="AS9" s="425"/>
      <c r="AT9" s="425"/>
      <c r="AU9" s="425"/>
      <c r="AV9" s="425"/>
      <c r="AW9" s="425"/>
      <c r="AX9" s="425"/>
      <c r="AY9" s="425"/>
      <c r="AZ9" s="425"/>
      <c r="BA9" s="425"/>
      <c r="BB9" s="425"/>
      <c r="BC9" s="425"/>
      <c r="BD9" s="425"/>
      <c r="BE9" s="425"/>
      <c r="BF9" s="425"/>
      <c r="BG9" s="425"/>
      <c r="BH9" s="425"/>
      <c r="BI9" s="425"/>
      <c r="BJ9" s="426"/>
      <c r="BK9" s="161"/>
      <c r="BL9" s="537"/>
      <c r="BM9" s="529"/>
    </row>
    <row r="10" spans="1:65" ht="10.5" customHeight="1">
      <c r="A10" s="427"/>
      <c r="B10" s="428"/>
      <c r="C10" s="428"/>
      <c r="D10" s="428"/>
      <c r="E10" s="428"/>
      <c r="F10" s="428"/>
      <c r="G10" s="428"/>
      <c r="H10" s="428"/>
      <c r="I10" s="428"/>
      <c r="J10" s="428"/>
      <c r="K10" s="428"/>
      <c r="L10" s="428"/>
      <c r="M10" s="428"/>
      <c r="N10" s="428"/>
      <c r="O10" s="428"/>
      <c r="P10" s="428"/>
      <c r="Q10" s="428"/>
      <c r="R10" s="428"/>
      <c r="S10" s="428"/>
      <c r="T10" s="429"/>
      <c r="U10" s="2"/>
      <c r="V10" s="433"/>
      <c r="W10" s="434"/>
      <c r="X10" s="434"/>
      <c r="Y10" s="434"/>
      <c r="Z10" s="434"/>
      <c r="AA10" s="434"/>
      <c r="AB10" s="434"/>
      <c r="AC10" s="434"/>
      <c r="AD10" s="434"/>
      <c r="AE10" s="434"/>
      <c r="AF10" s="434"/>
      <c r="AG10" s="434"/>
      <c r="AH10" s="434"/>
      <c r="AI10" s="434"/>
      <c r="AJ10" s="434"/>
      <c r="AK10" s="434"/>
      <c r="AL10" s="434"/>
      <c r="AM10" s="434"/>
      <c r="AN10" s="434"/>
      <c r="AO10" s="435"/>
      <c r="AQ10" s="427"/>
      <c r="AR10" s="428"/>
      <c r="AS10" s="428"/>
      <c r="AT10" s="428"/>
      <c r="AU10" s="428"/>
      <c r="AV10" s="428"/>
      <c r="AW10" s="428"/>
      <c r="AX10" s="428"/>
      <c r="AY10" s="428"/>
      <c r="AZ10" s="428"/>
      <c r="BA10" s="428"/>
      <c r="BB10" s="428"/>
      <c r="BC10" s="428"/>
      <c r="BD10" s="428"/>
      <c r="BE10" s="428"/>
      <c r="BF10" s="428"/>
      <c r="BG10" s="428"/>
      <c r="BH10" s="428"/>
      <c r="BI10" s="428"/>
      <c r="BJ10" s="429"/>
      <c r="BK10" s="161"/>
      <c r="BL10" s="537"/>
      <c r="BM10" s="529"/>
    </row>
    <row r="11" spans="1:65" ht="10.5" customHeight="1">
      <c r="A11" s="427"/>
      <c r="B11" s="428"/>
      <c r="C11" s="428"/>
      <c r="D11" s="428"/>
      <c r="E11" s="428"/>
      <c r="F11" s="428"/>
      <c r="G11" s="428"/>
      <c r="H11" s="428"/>
      <c r="I11" s="428"/>
      <c r="J11" s="428"/>
      <c r="K11" s="428"/>
      <c r="L11" s="428"/>
      <c r="M11" s="428"/>
      <c r="N11" s="428"/>
      <c r="O11" s="428"/>
      <c r="P11" s="428"/>
      <c r="Q11" s="428"/>
      <c r="R11" s="428"/>
      <c r="S11" s="428"/>
      <c r="T11" s="429"/>
      <c r="V11" s="433"/>
      <c r="W11" s="434"/>
      <c r="X11" s="434"/>
      <c r="Y11" s="434"/>
      <c r="Z11" s="434"/>
      <c r="AA11" s="434"/>
      <c r="AB11" s="434"/>
      <c r="AC11" s="434"/>
      <c r="AD11" s="434"/>
      <c r="AE11" s="434"/>
      <c r="AF11" s="434"/>
      <c r="AG11" s="434"/>
      <c r="AH11" s="434"/>
      <c r="AI11" s="434"/>
      <c r="AJ11" s="434"/>
      <c r="AK11" s="434"/>
      <c r="AL11" s="434"/>
      <c r="AM11" s="434"/>
      <c r="AN11" s="434"/>
      <c r="AO11" s="435"/>
      <c r="AQ11" s="427"/>
      <c r="AR11" s="428"/>
      <c r="AS11" s="428"/>
      <c r="AT11" s="428"/>
      <c r="AU11" s="428"/>
      <c r="AV11" s="428"/>
      <c r="AW11" s="428"/>
      <c r="AX11" s="428"/>
      <c r="AY11" s="428"/>
      <c r="AZ11" s="428"/>
      <c r="BA11" s="428"/>
      <c r="BB11" s="428"/>
      <c r="BC11" s="428"/>
      <c r="BD11" s="428"/>
      <c r="BE11" s="428"/>
      <c r="BF11" s="428"/>
      <c r="BG11" s="428"/>
      <c r="BH11" s="428"/>
      <c r="BI11" s="428"/>
      <c r="BJ11" s="429"/>
      <c r="BK11" s="161"/>
      <c r="BL11" s="537"/>
      <c r="BM11" s="529"/>
    </row>
    <row r="12" spans="1:65" ht="10.5" customHeight="1">
      <c r="A12" s="427"/>
      <c r="B12" s="428"/>
      <c r="C12" s="428"/>
      <c r="D12" s="428"/>
      <c r="E12" s="428"/>
      <c r="F12" s="428"/>
      <c r="G12" s="428"/>
      <c r="H12" s="428"/>
      <c r="I12" s="428"/>
      <c r="J12" s="428"/>
      <c r="K12" s="428"/>
      <c r="L12" s="428"/>
      <c r="M12" s="428"/>
      <c r="N12" s="428"/>
      <c r="O12" s="428"/>
      <c r="P12" s="428"/>
      <c r="Q12" s="428"/>
      <c r="R12" s="428"/>
      <c r="S12" s="428"/>
      <c r="T12" s="429"/>
      <c r="V12" s="436"/>
      <c r="W12" s="437"/>
      <c r="X12" s="437"/>
      <c r="Y12" s="437"/>
      <c r="Z12" s="437"/>
      <c r="AA12" s="437"/>
      <c r="AB12" s="437"/>
      <c r="AC12" s="437"/>
      <c r="AD12" s="437"/>
      <c r="AE12" s="437"/>
      <c r="AF12" s="437"/>
      <c r="AG12" s="437"/>
      <c r="AH12" s="437"/>
      <c r="AI12" s="437"/>
      <c r="AJ12" s="437"/>
      <c r="AK12" s="437"/>
      <c r="AL12" s="437"/>
      <c r="AM12" s="437"/>
      <c r="AN12" s="437"/>
      <c r="AO12" s="438"/>
      <c r="AQ12" s="427"/>
      <c r="AR12" s="428"/>
      <c r="AS12" s="428"/>
      <c r="AT12" s="428"/>
      <c r="AU12" s="428"/>
      <c r="AV12" s="428"/>
      <c r="AW12" s="428"/>
      <c r="AX12" s="428"/>
      <c r="AY12" s="428"/>
      <c r="AZ12" s="428"/>
      <c r="BA12" s="428"/>
      <c r="BB12" s="428"/>
      <c r="BC12" s="428"/>
      <c r="BD12" s="428"/>
      <c r="BE12" s="428"/>
      <c r="BF12" s="428"/>
      <c r="BG12" s="428"/>
      <c r="BH12" s="428"/>
      <c r="BI12" s="428"/>
      <c r="BJ12" s="429"/>
      <c r="BK12" s="161"/>
      <c r="BL12" s="537"/>
      <c r="BM12" s="529"/>
    </row>
    <row r="13" spans="1:65" ht="10.5" customHeight="1">
      <c r="A13" s="454">
        <f>'入力シート'!$B$4</f>
        <v>0</v>
      </c>
      <c r="B13" s="455"/>
      <c r="C13" s="455"/>
      <c r="D13" s="455"/>
      <c r="E13" s="455"/>
      <c r="F13" s="455"/>
      <c r="G13" s="455"/>
      <c r="H13" s="455"/>
      <c r="I13" s="455"/>
      <c r="J13" s="455"/>
      <c r="K13" s="455"/>
      <c r="L13" s="455"/>
      <c r="M13" s="455"/>
      <c r="N13" s="455"/>
      <c r="O13" s="455"/>
      <c r="P13" s="455"/>
      <c r="Q13" s="455"/>
      <c r="R13" s="455"/>
      <c r="S13" s="455"/>
      <c r="T13" s="456"/>
      <c r="V13" s="414">
        <f>'入力シート'!$B$4</f>
        <v>0</v>
      </c>
      <c r="W13" s="415"/>
      <c r="X13" s="415"/>
      <c r="Y13" s="415"/>
      <c r="Z13" s="415"/>
      <c r="AA13" s="415"/>
      <c r="AB13" s="415"/>
      <c r="AC13" s="415"/>
      <c r="AD13" s="415"/>
      <c r="AE13" s="415"/>
      <c r="AF13" s="415"/>
      <c r="AG13" s="415"/>
      <c r="AH13" s="415"/>
      <c r="AI13" s="415"/>
      <c r="AJ13" s="415"/>
      <c r="AK13" s="415"/>
      <c r="AL13" s="415"/>
      <c r="AM13" s="415"/>
      <c r="AN13" s="415"/>
      <c r="AO13" s="416"/>
      <c r="AQ13" s="414">
        <f>'入力シート'!$B$4</f>
        <v>0</v>
      </c>
      <c r="AR13" s="415"/>
      <c r="AS13" s="415"/>
      <c r="AT13" s="415"/>
      <c r="AU13" s="415"/>
      <c r="AV13" s="415"/>
      <c r="AW13" s="415"/>
      <c r="AX13" s="415"/>
      <c r="AY13" s="415"/>
      <c r="AZ13" s="415"/>
      <c r="BA13" s="415"/>
      <c r="BB13" s="415"/>
      <c r="BC13" s="415"/>
      <c r="BD13" s="415"/>
      <c r="BE13" s="415"/>
      <c r="BF13" s="415"/>
      <c r="BG13" s="415"/>
      <c r="BH13" s="415"/>
      <c r="BI13" s="415"/>
      <c r="BJ13" s="416"/>
      <c r="BK13" s="161"/>
      <c r="BL13" s="537"/>
      <c r="BM13" s="529"/>
    </row>
    <row r="14" spans="1:65" ht="10.5" customHeight="1">
      <c r="A14" s="454"/>
      <c r="B14" s="455"/>
      <c r="C14" s="455"/>
      <c r="D14" s="455"/>
      <c r="E14" s="455"/>
      <c r="F14" s="455"/>
      <c r="G14" s="455"/>
      <c r="H14" s="455"/>
      <c r="I14" s="455"/>
      <c r="J14" s="455"/>
      <c r="K14" s="455"/>
      <c r="L14" s="455"/>
      <c r="M14" s="455"/>
      <c r="N14" s="455"/>
      <c r="O14" s="455"/>
      <c r="P14" s="455"/>
      <c r="Q14" s="455"/>
      <c r="R14" s="455"/>
      <c r="S14" s="455"/>
      <c r="T14" s="456"/>
      <c r="V14" s="414"/>
      <c r="W14" s="415"/>
      <c r="X14" s="415"/>
      <c r="Y14" s="415"/>
      <c r="Z14" s="415"/>
      <c r="AA14" s="415"/>
      <c r="AB14" s="415"/>
      <c r="AC14" s="415"/>
      <c r="AD14" s="415"/>
      <c r="AE14" s="415"/>
      <c r="AF14" s="415"/>
      <c r="AG14" s="415"/>
      <c r="AH14" s="415"/>
      <c r="AI14" s="415"/>
      <c r="AJ14" s="415"/>
      <c r="AK14" s="415"/>
      <c r="AL14" s="415"/>
      <c r="AM14" s="415"/>
      <c r="AN14" s="415"/>
      <c r="AO14" s="416"/>
      <c r="AQ14" s="414"/>
      <c r="AR14" s="415"/>
      <c r="AS14" s="415"/>
      <c r="AT14" s="415"/>
      <c r="AU14" s="415"/>
      <c r="AV14" s="415"/>
      <c r="AW14" s="415"/>
      <c r="AX14" s="415"/>
      <c r="AY14" s="415"/>
      <c r="AZ14" s="415"/>
      <c r="BA14" s="415"/>
      <c r="BB14" s="415"/>
      <c r="BC14" s="415"/>
      <c r="BD14" s="415"/>
      <c r="BE14" s="415"/>
      <c r="BF14" s="415"/>
      <c r="BG14" s="415"/>
      <c r="BH14" s="415"/>
      <c r="BI14" s="415"/>
      <c r="BJ14" s="416"/>
      <c r="BK14" s="161"/>
      <c r="BL14" s="537"/>
      <c r="BM14" s="529"/>
    </row>
    <row r="15" spans="1:65" ht="12.75" customHeight="1">
      <c r="A15" s="457"/>
      <c r="B15" s="458"/>
      <c r="C15" s="458"/>
      <c r="D15" s="458"/>
      <c r="E15" s="458"/>
      <c r="F15" s="458"/>
      <c r="G15" s="458"/>
      <c r="H15" s="458"/>
      <c r="I15" s="458"/>
      <c r="J15" s="458"/>
      <c r="K15" s="458"/>
      <c r="L15" s="458"/>
      <c r="M15" s="458"/>
      <c r="N15" s="458"/>
      <c r="O15" s="458"/>
      <c r="P15" s="458"/>
      <c r="Q15" s="458"/>
      <c r="R15" s="458"/>
      <c r="S15" s="458"/>
      <c r="T15" s="459"/>
      <c r="V15" s="417" t="s">
        <v>113</v>
      </c>
      <c r="W15" s="418"/>
      <c r="X15" s="418"/>
      <c r="Y15" s="418"/>
      <c r="Z15" s="418"/>
      <c r="AA15" s="418"/>
      <c r="AB15" s="418"/>
      <c r="AC15" s="418"/>
      <c r="AD15" s="418"/>
      <c r="AE15" s="418"/>
      <c r="AF15" s="418"/>
      <c r="AG15" s="418"/>
      <c r="AH15" s="418"/>
      <c r="AI15" s="418"/>
      <c r="AJ15" s="418"/>
      <c r="AK15" s="418"/>
      <c r="AL15" s="418"/>
      <c r="AM15" s="418"/>
      <c r="AN15" s="418"/>
      <c r="AO15" s="419"/>
      <c r="AQ15" s="417" t="s">
        <v>113</v>
      </c>
      <c r="AR15" s="418"/>
      <c r="AS15" s="418"/>
      <c r="AT15" s="418"/>
      <c r="AU15" s="418"/>
      <c r="AV15" s="418"/>
      <c r="AW15" s="418"/>
      <c r="AX15" s="418"/>
      <c r="AY15" s="418"/>
      <c r="AZ15" s="418"/>
      <c r="BA15" s="418"/>
      <c r="BB15" s="418"/>
      <c r="BC15" s="418"/>
      <c r="BD15" s="418"/>
      <c r="BE15" s="418"/>
      <c r="BF15" s="418"/>
      <c r="BG15" s="418"/>
      <c r="BH15" s="418"/>
      <c r="BI15" s="418"/>
      <c r="BJ15" s="419"/>
      <c r="BK15" s="161"/>
      <c r="BL15" s="537"/>
      <c r="BM15" s="529"/>
    </row>
    <row r="16" spans="1:65" ht="9.75" customHeight="1" thickBot="1">
      <c r="A16" s="460" t="s">
        <v>70</v>
      </c>
      <c r="B16" s="461"/>
      <c r="C16" s="461"/>
      <c r="D16" s="462"/>
      <c r="E16" s="476" t="s">
        <v>21</v>
      </c>
      <c r="F16" s="477"/>
      <c r="G16" s="477"/>
      <c r="H16" s="477"/>
      <c r="I16" s="477"/>
      <c r="J16" s="477"/>
      <c r="K16" s="477"/>
      <c r="L16" s="477"/>
      <c r="M16" s="477"/>
      <c r="N16" s="477"/>
      <c r="O16" s="478"/>
      <c r="P16" s="439" t="s">
        <v>208</v>
      </c>
      <c r="Q16" s="440"/>
      <c r="R16" s="440"/>
      <c r="S16" s="440"/>
      <c r="T16" s="441"/>
      <c r="V16" s="442" t="s">
        <v>70</v>
      </c>
      <c r="W16" s="443"/>
      <c r="X16" s="443"/>
      <c r="Y16" s="444"/>
      <c r="Z16" s="445" t="s">
        <v>21</v>
      </c>
      <c r="AA16" s="446"/>
      <c r="AB16" s="446"/>
      <c r="AC16" s="446"/>
      <c r="AD16" s="446"/>
      <c r="AE16" s="446"/>
      <c r="AF16" s="446"/>
      <c r="AG16" s="446"/>
      <c r="AH16" s="446"/>
      <c r="AI16" s="446"/>
      <c r="AJ16" s="447"/>
      <c r="AK16" s="463" t="s">
        <v>208</v>
      </c>
      <c r="AL16" s="464"/>
      <c r="AM16" s="464"/>
      <c r="AN16" s="464"/>
      <c r="AO16" s="465"/>
      <c r="AQ16" s="420" t="s">
        <v>70</v>
      </c>
      <c r="AR16" s="420"/>
      <c r="AS16" s="420"/>
      <c r="AT16" s="420"/>
      <c r="AU16" s="421" t="s">
        <v>21</v>
      </c>
      <c r="AV16" s="421"/>
      <c r="AW16" s="421"/>
      <c r="AX16" s="421"/>
      <c r="AY16" s="421"/>
      <c r="AZ16" s="421"/>
      <c r="BA16" s="421"/>
      <c r="BB16" s="421"/>
      <c r="BC16" s="421"/>
      <c r="BD16" s="421"/>
      <c r="BE16" s="421"/>
      <c r="BF16" s="463" t="s">
        <v>208</v>
      </c>
      <c r="BG16" s="464"/>
      <c r="BH16" s="464"/>
      <c r="BI16" s="464"/>
      <c r="BJ16" s="465"/>
      <c r="BK16" s="161"/>
      <c r="BL16" s="537"/>
      <c r="BM16" s="529"/>
    </row>
    <row r="17" spans="1:65" ht="10.5" customHeight="1">
      <c r="A17" s="392">
        <f>'入力シート'!E6</f>
        <v>0</v>
      </c>
      <c r="B17" s="393"/>
      <c r="C17" s="393"/>
      <c r="D17" s="394"/>
      <c r="E17" s="398"/>
      <c r="F17" s="400">
        <v>67</v>
      </c>
      <c r="G17" s="400"/>
      <c r="H17" s="393" t="e">
        <f>VLOOKUP($O$7,'入力シート'!$J$1:$L$8,3,FALSE)</f>
        <v>#N/A</v>
      </c>
      <c r="I17" s="393" t="str">
        <f>CONCATENATE('入力シート'!$N$27,'入力シート'!$N$28,'入力シート'!$N$29)</f>
        <v>20150401</v>
      </c>
      <c r="J17" s="393"/>
      <c r="K17" s="393"/>
      <c r="L17" s="393"/>
      <c r="M17" s="393"/>
      <c r="N17" s="393" t="e">
        <f>VLOOKUP('入力シート'!$B$9,'入力シート'!$N$1:$O$27,2,FALSE)</f>
        <v>#N/A</v>
      </c>
      <c r="O17" s="394"/>
      <c r="P17" s="448">
        <f>IF('入力シート'!$B$5="","",'入力シート'!$B$5)</f>
      </c>
      <c r="Q17" s="449"/>
      <c r="R17" s="449"/>
      <c r="S17" s="449"/>
      <c r="T17" s="450"/>
      <c r="V17" s="392">
        <f>'入力シート'!E6</f>
        <v>0</v>
      </c>
      <c r="W17" s="393"/>
      <c r="X17" s="393"/>
      <c r="Y17" s="394"/>
      <c r="Z17" s="377"/>
      <c r="AA17" s="383">
        <v>67</v>
      </c>
      <c r="AB17" s="383"/>
      <c r="AC17" s="385" t="e">
        <f>VLOOKUP($O$7,'入力シート'!$J$1:$L$8,3,FALSE)</f>
        <v>#N/A</v>
      </c>
      <c r="AD17" s="385" t="str">
        <f>CONCATENATE('入力シート'!$N$27,'入力シート'!$N$28,'入力シート'!$N$29)</f>
        <v>20150401</v>
      </c>
      <c r="AE17" s="385"/>
      <c r="AF17" s="385"/>
      <c r="AG17" s="385"/>
      <c r="AH17" s="385"/>
      <c r="AI17" s="385" t="e">
        <f>VLOOKUP('入力シート'!$B$9,'入力シート'!$N$1:$O$27,2,FALSE)</f>
        <v>#N/A</v>
      </c>
      <c r="AJ17" s="385"/>
      <c r="AK17" s="379">
        <f>IF('入力シート'!$B$5="","",'入力シート'!$B$5)</f>
      </c>
      <c r="AL17" s="379"/>
      <c r="AM17" s="379"/>
      <c r="AN17" s="379"/>
      <c r="AO17" s="380"/>
      <c r="AQ17" s="392">
        <f>'入力シート'!E6</f>
        <v>0</v>
      </c>
      <c r="AR17" s="393"/>
      <c r="AS17" s="393"/>
      <c r="AT17" s="422"/>
      <c r="AU17" s="377"/>
      <c r="AV17" s="383">
        <v>67</v>
      </c>
      <c r="AW17" s="383"/>
      <c r="AX17" s="385" t="e">
        <f>VLOOKUP($O$7,'入力シート'!$J$1:$L$8,3,FALSE)</f>
        <v>#N/A</v>
      </c>
      <c r="AY17" s="385" t="str">
        <f>CONCATENATE('入力シート'!$N$27,'入力シート'!$N$28,'入力シート'!$N$29)</f>
        <v>20150401</v>
      </c>
      <c r="AZ17" s="385"/>
      <c r="BA17" s="385"/>
      <c r="BB17" s="385"/>
      <c r="BC17" s="385"/>
      <c r="BD17" s="385" t="e">
        <f>VLOOKUP('入力シート'!$B$9,'入力シート'!$N$1:$O$27,2,FALSE)</f>
        <v>#N/A</v>
      </c>
      <c r="BE17" s="385"/>
      <c r="BF17" s="379">
        <f>IF('入力シート'!$B$5="","",'入力シート'!$B$5)</f>
      </c>
      <c r="BG17" s="379"/>
      <c r="BH17" s="379"/>
      <c r="BI17" s="379"/>
      <c r="BJ17" s="380"/>
      <c r="BK17" s="161"/>
      <c r="BL17" s="537"/>
      <c r="BM17" s="529"/>
    </row>
    <row r="18" spans="1:65" ht="10.5" customHeight="1" thickBot="1">
      <c r="A18" s="395"/>
      <c r="B18" s="396"/>
      <c r="C18" s="396"/>
      <c r="D18" s="397"/>
      <c r="E18" s="399"/>
      <c r="F18" s="401"/>
      <c r="G18" s="401"/>
      <c r="H18" s="396"/>
      <c r="I18" s="396"/>
      <c r="J18" s="396"/>
      <c r="K18" s="396"/>
      <c r="L18" s="396"/>
      <c r="M18" s="396"/>
      <c r="N18" s="396"/>
      <c r="O18" s="397"/>
      <c r="P18" s="451"/>
      <c r="Q18" s="452"/>
      <c r="R18" s="452"/>
      <c r="S18" s="452"/>
      <c r="T18" s="453"/>
      <c r="V18" s="395"/>
      <c r="W18" s="396"/>
      <c r="X18" s="396"/>
      <c r="Y18" s="397"/>
      <c r="Z18" s="378"/>
      <c r="AA18" s="384"/>
      <c r="AB18" s="384"/>
      <c r="AC18" s="386"/>
      <c r="AD18" s="386"/>
      <c r="AE18" s="386"/>
      <c r="AF18" s="386"/>
      <c r="AG18" s="386"/>
      <c r="AH18" s="386"/>
      <c r="AI18" s="386"/>
      <c r="AJ18" s="386"/>
      <c r="AK18" s="381"/>
      <c r="AL18" s="381"/>
      <c r="AM18" s="381"/>
      <c r="AN18" s="381"/>
      <c r="AO18" s="382"/>
      <c r="AQ18" s="395"/>
      <c r="AR18" s="396"/>
      <c r="AS18" s="396"/>
      <c r="AT18" s="423"/>
      <c r="AU18" s="378"/>
      <c r="AV18" s="384"/>
      <c r="AW18" s="384"/>
      <c r="AX18" s="386"/>
      <c r="AY18" s="386"/>
      <c r="AZ18" s="386"/>
      <c r="BA18" s="386"/>
      <c r="BB18" s="386"/>
      <c r="BC18" s="386"/>
      <c r="BD18" s="386"/>
      <c r="BE18" s="386"/>
      <c r="BF18" s="381"/>
      <c r="BG18" s="381"/>
      <c r="BH18" s="381"/>
      <c r="BI18" s="381"/>
      <c r="BJ18" s="382"/>
      <c r="BK18" s="161"/>
      <c r="BL18" s="537"/>
      <c r="BM18" s="529"/>
    </row>
    <row r="19" spans="1:65" ht="9.75" customHeight="1">
      <c r="A19" s="402" t="s">
        <v>22</v>
      </c>
      <c r="B19" s="403"/>
      <c r="C19" s="403"/>
      <c r="D19" s="403"/>
      <c r="E19" s="403"/>
      <c r="F19" s="403"/>
      <c r="G19" s="403"/>
      <c r="H19" s="403"/>
      <c r="I19" s="403"/>
      <c r="J19" s="403"/>
      <c r="K19" s="404"/>
      <c r="L19" s="405" t="s">
        <v>23</v>
      </c>
      <c r="M19" s="406"/>
      <c r="N19" s="406"/>
      <c r="O19" s="406"/>
      <c r="P19" s="406"/>
      <c r="Q19" s="406"/>
      <c r="R19" s="406"/>
      <c r="S19" s="406"/>
      <c r="T19" s="407"/>
      <c r="V19" s="408" t="s">
        <v>22</v>
      </c>
      <c r="W19" s="409"/>
      <c r="X19" s="409"/>
      <c r="Y19" s="409"/>
      <c r="Z19" s="409"/>
      <c r="AA19" s="409"/>
      <c r="AB19" s="409"/>
      <c r="AC19" s="409"/>
      <c r="AD19" s="409"/>
      <c r="AE19" s="409"/>
      <c r="AF19" s="410"/>
      <c r="AG19" s="411" t="s">
        <v>23</v>
      </c>
      <c r="AH19" s="412"/>
      <c r="AI19" s="412"/>
      <c r="AJ19" s="412"/>
      <c r="AK19" s="412"/>
      <c r="AL19" s="412"/>
      <c r="AM19" s="412"/>
      <c r="AN19" s="412"/>
      <c r="AO19" s="413"/>
      <c r="AQ19" s="390" t="s">
        <v>22</v>
      </c>
      <c r="AR19" s="390"/>
      <c r="AS19" s="390"/>
      <c r="AT19" s="390"/>
      <c r="AU19" s="391"/>
      <c r="AV19" s="391"/>
      <c r="AW19" s="391"/>
      <c r="AX19" s="391"/>
      <c r="AY19" s="391"/>
      <c r="AZ19" s="391"/>
      <c r="BA19" s="391"/>
      <c r="BB19" s="387" t="s">
        <v>23</v>
      </c>
      <c r="BC19" s="387"/>
      <c r="BD19" s="387"/>
      <c r="BE19" s="387"/>
      <c r="BF19" s="387"/>
      <c r="BG19" s="387"/>
      <c r="BH19" s="387"/>
      <c r="BI19" s="387"/>
      <c r="BJ19" s="387"/>
      <c r="BK19" s="161"/>
      <c r="BL19" s="537"/>
      <c r="BM19" s="529"/>
    </row>
    <row r="20" spans="1:65" ht="9.75" customHeight="1">
      <c r="A20" s="366">
        <f>'入力シート'!$B$7</f>
        <v>42095</v>
      </c>
      <c r="B20" s="367"/>
      <c r="C20" s="367"/>
      <c r="D20" s="367"/>
      <c r="E20" s="367"/>
      <c r="F20" s="367"/>
      <c r="G20" s="367">
        <f>'入力シート'!$B$8</f>
        <v>42460</v>
      </c>
      <c r="H20" s="367"/>
      <c r="I20" s="367"/>
      <c r="J20" s="367"/>
      <c r="K20" s="370"/>
      <c r="L20" s="361" t="s">
        <v>39</v>
      </c>
      <c r="M20" s="352" t="s">
        <v>40</v>
      </c>
      <c r="N20" s="352" t="s">
        <v>41</v>
      </c>
      <c r="O20" s="352" t="s">
        <v>42</v>
      </c>
      <c r="P20" s="352" t="s">
        <v>43</v>
      </c>
      <c r="Q20" s="352" t="s">
        <v>44</v>
      </c>
      <c r="R20" s="355" t="s">
        <v>46</v>
      </c>
      <c r="S20" s="357" t="e">
        <f>VLOOKUP(N17,'入力シート'!$O$1:$P$23,2,FALSE)</f>
        <v>#N/A</v>
      </c>
      <c r="T20" s="358"/>
      <c r="V20" s="366">
        <f>'入力シート'!$B$7</f>
        <v>42095</v>
      </c>
      <c r="W20" s="367"/>
      <c r="X20" s="367"/>
      <c r="Y20" s="367"/>
      <c r="Z20" s="367"/>
      <c r="AA20" s="367"/>
      <c r="AB20" s="367">
        <f>'入力シート'!$B$8</f>
        <v>42460</v>
      </c>
      <c r="AC20" s="367"/>
      <c r="AD20" s="367"/>
      <c r="AE20" s="367"/>
      <c r="AF20" s="370"/>
      <c r="AG20" s="361" t="s">
        <v>39</v>
      </c>
      <c r="AH20" s="352" t="s">
        <v>40</v>
      </c>
      <c r="AI20" s="352" t="s">
        <v>41</v>
      </c>
      <c r="AJ20" s="352" t="s">
        <v>42</v>
      </c>
      <c r="AK20" s="352" t="s">
        <v>43</v>
      </c>
      <c r="AL20" s="352" t="s">
        <v>44</v>
      </c>
      <c r="AM20" s="355" t="s">
        <v>46</v>
      </c>
      <c r="AN20" s="357" t="e">
        <f>$S$20</f>
        <v>#N/A</v>
      </c>
      <c r="AO20" s="374"/>
      <c r="AQ20" s="366">
        <f>'入力シート'!$B$7</f>
        <v>42095</v>
      </c>
      <c r="AR20" s="367"/>
      <c r="AS20" s="367"/>
      <c r="AT20" s="367"/>
      <c r="AU20" s="367"/>
      <c r="AV20" s="367"/>
      <c r="AW20" s="367">
        <f>'入力シート'!$B$8</f>
        <v>42460</v>
      </c>
      <c r="AX20" s="367"/>
      <c r="AY20" s="367"/>
      <c r="AZ20" s="367"/>
      <c r="BA20" s="370"/>
      <c r="BB20" s="361" t="s">
        <v>39</v>
      </c>
      <c r="BC20" s="352" t="s">
        <v>40</v>
      </c>
      <c r="BD20" s="352" t="s">
        <v>41</v>
      </c>
      <c r="BE20" s="352" t="s">
        <v>42</v>
      </c>
      <c r="BF20" s="352" t="s">
        <v>43</v>
      </c>
      <c r="BG20" s="352" t="s">
        <v>44</v>
      </c>
      <c r="BH20" s="355" t="s">
        <v>46</v>
      </c>
      <c r="BI20" s="357" t="e">
        <f>$S$20</f>
        <v>#N/A</v>
      </c>
      <c r="BJ20" s="374"/>
      <c r="BK20" s="161"/>
      <c r="BL20" s="537"/>
      <c r="BM20" s="529"/>
    </row>
    <row r="21" spans="1:65" ht="9.75" customHeight="1" thickBot="1">
      <c r="A21" s="368"/>
      <c r="B21" s="369"/>
      <c r="C21" s="369"/>
      <c r="D21" s="369"/>
      <c r="E21" s="369"/>
      <c r="F21" s="369"/>
      <c r="G21" s="369"/>
      <c r="H21" s="369"/>
      <c r="I21" s="369"/>
      <c r="J21" s="369"/>
      <c r="K21" s="388"/>
      <c r="L21" s="389"/>
      <c r="M21" s="354"/>
      <c r="N21" s="354"/>
      <c r="O21" s="354"/>
      <c r="P21" s="354"/>
      <c r="Q21" s="354"/>
      <c r="R21" s="356"/>
      <c r="S21" s="359"/>
      <c r="T21" s="360"/>
      <c r="V21" s="368"/>
      <c r="W21" s="369"/>
      <c r="X21" s="369"/>
      <c r="Y21" s="369"/>
      <c r="Z21" s="369"/>
      <c r="AA21" s="369"/>
      <c r="AB21" s="369"/>
      <c r="AC21" s="369"/>
      <c r="AD21" s="369"/>
      <c r="AE21" s="371"/>
      <c r="AF21" s="372"/>
      <c r="AG21" s="362"/>
      <c r="AH21" s="353"/>
      <c r="AI21" s="353"/>
      <c r="AJ21" s="353"/>
      <c r="AK21" s="353"/>
      <c r="AL21" s="353"/>
      <c r="AM21" s="373"/>
      <c r="AN21" s="375"/>
      <c r="AO21" s="376"/>
      <c r="AQ21" s="368"/>
      <c r="AR21" s="369"/>
      <c r="AS21" s="369"/>
      <c r="AT21" s="369"/>
      <c r="AU21" s="369"/>
      <c r="AV21" s="369"/>
      <c r="AW21" s="369"/>
      <c r="AX21" s="369"/>
      <c r="AY21" s="369"/>
      <c r="AZ21" s="371"/>
      <c r="BA21" s="372"/>
      <c r="BB21" s="362"/>
      <c r="BC21" s="353"/>
      <c r="BD21" s="353"/>
      <c r="BE21" s="353"/>
      <c r="BF21" s="353"/>
      <c r="BG21" s="353"/>
      <c r="BH21" s="373"/>
      <c r="BI21" s="375"/>
      <c r="BJ21" s="376"/>
      <c r="BK21" s="161"/>
      <c r="BL21" s="537"/>
      <c r="BM21" s="529"/>
    </row>
    <row r="22" spans="1:65" ht="7.5" customHeight="1">
      <c r="A22" s="269" t="s">
        <v>47</v>
      </c>
      <c r="B22" s="270"/>
      <c r="C22" s="44"/>
      <c r="D22" s="37"/>
      <c r="E22" s="37"/>
      <c r="F22" s="37"/>
      <c r="G22" s="37"/>
      <c r="H22" s="45"/>
      <c r="I22" s="43"/>
      <c r="J22" s="34" t="s">
        <v>50</v>
      </c>
      <c r="K22" s="39" t="s">
        <v>51</v>
      </c>
      <c r="L22" s="40" t="s">
        <v>52</v>
      </c>
      <c r="M22" s="200" t="s">
        <v>53</v>
      </c>
      <c r="N22" s="41" t="s">
        <v>50</v>
      </c>
      <c r="O22" s="35" t="s">
        <v>51</v>
      </c>
      <c r="P22" s="42" t="s">
        <v>54</v>
      </c>
      <c r="Q22" s="35" t="s">
        <v>53</v>
      </c>
      <c r="R22" s="40" t="s">
        <v>50</v>
      </c>
      <c r="S22" s="42" t="s">
        <v>51</v>
      </c>
      <c r="T22" s="41" t="s">
        <v>55</v>
      </c>
      <c r="V22" s="363" t="s">
        <v>47</v>
      </c>
      <c r="W22" s="363"/>
      <c r="X22" s="44"/>
      <c r="Y22" s="37"/>
      <c r="Z22" s="37"/>
      <c r="AA22" s="37"/>
      <c r="AB22" s="37"/>
      <c r="AC22" s="45"/>
      <c r="AD22" s="141"/>
      <c r="AE22" s="70" t="s">
        <v>50</v>
      </c>
      <c r="AF22" s="71" t="s">
        <v>51</v>
      </c>
      <c r="AG22" s="72" t="s">
        <v>52</v>
      </c>
      <c r="AH22" s="73" t="s">
        <v>53</v>
      </c>
      <c r="AI22" s="74" t="s">
        <v>50</v>
      </c>
      <c r="AJ22" s="72" t="s">
        <v>51</v>
      </c>
      <c r="AK22" s="73" t="s">
        <v>54</v>
      </c>
      <c r="AL22" s="74" t="s">
        <v>53</v>
      </c>
      <c r="AM22" s="72" t="s">
        <v>50</v>
      </c>
      <c r="AN22" s="73" t="s">
        <v>51</v>
      </c>
      <c r="AO22" s="75" t="s">
        <v>55</v>
      </c>
      <c r="AQ22" s="364" t="s">
        <v>47</v>
      </c>
      <c r="AR22" s="365"/>
      <c r="AS22" s="33"/>
      <c r="AT22" s="33"/>
      <c r="AU22" s="33"/>
      <c r="AV22" s="33"/>
      <c r="AW22" s="33"/>
      <c r="AX22" s="33"/>
      <c r="AY22" s="85"/>
      <c r="AZ22" s="86" t="s">
        <v>50</v>
      </c>
      <c r="BA22" s="71" t="s">
        <v>51</v>
      </c>
      <c r="BB22" s="72" t="s">
        <v>52</v>
      </c>
      <c r="BC22" s="73" t="s">
        <v>53</v>
      </c>
      <c r="BD22" s="74" t="s">
        <v>50</v>
      </c>
      <c r="BE22" s="87" t="s">
        <v>51</v>
      </c>
      <c r="BF22" s="73" t="s">
        <v>54</v>
      </c>
      <c r="BG22" s="87" t="s">
        <v>53</v>
      </c>
      <c r="BH22" s="72" t="s">
        <v>50</v>
      </c>
      <c r="BI22" s="73" t="s">
        <v>51</v>
      </c>
      <c r="BJ22" s="88" t="s">
        <v>55</v>
      </c>
      <c r="BK22" s="161"/>
      <c r="BL22" s="537"/>
      <c r="BM22" s="529"/>
    </row>
    <row r="23" spans="1:65" ht="4.5" customHeight="1">
      <c r="A23" s="271"/>
      <c r="B23" s="272"/>
      <c r="C23" s="282" t="s">
        <v>0</v>
      </c>
      <c r="D23" s="283"/>
      <c r="E23" s="283"/>
      <c r="F23" s="283"/>
      <c r="G23" s="283"/>
      <c r="H23" s="284"/>
      <c r="I23" s="260" t="s">
        <v>49</v>
      </c>
      <c r="J23" s="249">
        <f>IF(LEFT('入力シート'!$K$10,1)="0","",LEFT('入力シート'!$K$10,1))</f>
      </c>
      <c r="K23" s="254">
        <f>IF(AND(J23="",MID('入力シート'!$K$10,2,1)="0"),"",MID('入力シート'!$K$10,2,1))</f>
      </c>
      <c r="L23" s="243">
        <f>IF(AND(K$23="",MID('入力シート'!$K$10,3,1)="0"),"",MID('入力シート'!$K$10,3,1))</f>
      </c>
      <c r="M23" s="261">
        <f>IF(AND(L23="",MID('入力シート'!$K$10,4,1)="0"),"",MID('入力シート'!$K$10,4,1))</f>
      </c>
      <c r="N23" s="246">
        <f>IF(AND(M23="",MID('入力シート'!$K$10,5,1)="0"),"",MID('入力シート'!$K$10,5,1))</f>
      </c>
      <c r="O23" s="249">
        <f>IF(AND(N23="",MID('入力シート'!$K$10,6,1)="0"),"",MID('入力シート'!$K$10,6,1))</f>
      </c>
      <c r="P23" s="233">
        <f>IF(AND(O23="",MID('入力シート'!$K$10,7,1)="0"),"",MID('入力シート'!$K$10,7,1))</f>
      </c>
      <c r="Q23" s="249">
        <f>IF(AND(P23="",MID('入力シート'!$K$10,8,1)="0"),"",MID('入力シート'!$K$10,8,1))</f>
      </c>
      <c r="R23" s="243">
        <f>IF(AND(Q23="",MID('入力シート'!$K$10,9,1)="0"),"",MID('入力シート'!$K$10,9,1))</f>
      </c>
      <c r="S23" s="233">
        <f>IF(AND(R23="",MID('入力シート'!$K$10,10,1)="0"),"",MID('入力シート'!$K$10,10,1))</f>
      </c>
      <c r="T23" s="246">
        <f>RIGHT('入力シート'!$K$10,1)</f>
      </c>
      <c r="V23" s="363"/>
      <c r="W23" s="363"/>
      <c r="X23" s="290" t="s">
        <v>0</v>
      </c>
      <c r="Y23" s="290"/>
      <c r="Z23" s="290"/>
      <c r="AA23" s="290"/>
      <c r="AB23" s="290"/>
      <c r="AC23" s="290"/>
      <c r="AD23" s="288" t="s">
        <v>49</v>
      </c>
      <c r="AE23" s="76">
        <v>43</v>
      </c>
      <c r="AF23" s="47"/>
      <c r="AG23" s="50"/>
      <c r="AH23" s="49"/>
      <c r="AI23" s="51"/>
      <c r="AJ23" s="50"/>
      <c r="AK23" s="49"/>
      <c r="AL23" s="51"/>
      <c r="AM23" s="50"/>
      <c r="AN23" s="49"/>
      <c r="AO23" s="77">
        <v>53</v>
      </c>
      <c r="AQ23" s="364"/>
      <c r="AR23" s="365"/>
      <c r="AS23" s="283" t="s">
        <v>0</v>
      </c>
      <c r="AT23" s="283"/>
      <c r="AU23" s="283"/>
      <c r="AV23" s="283"/>
      <c r="AW23" s="283"/>
      <c r="AX23" s="283"/>
      <c r="AY23" s="287" t="s">
        <v>49</v>
      </c>
      <c r="AZ23" s="68">
        <v>43</v>
      </c>
      <c r="BA23" s="47"/>
      <c r="BB23" s="50"/>
      <c r="BC23" s="49"/>
      <c r="BD23" s="51"/>
      <c r="BE23" s="31"/>
      <c r="BF23" s="49"/>
      <c r="BG23" s="31"/>
      <c r="BH23" s="50"/>
      <c r="BI23" s="49"/>
      <c r="BJ23" s="89">
        <v>53</v>
      </c>
      <c r="BK23" s="161"/>
      <c r="BL23" s="537"/>
      <c r="BM23" s="529"/>
    </row>
    <row r="24" spans="1:65" ht="12" customHeight="1">
      <c r="A24" s="271"/>
      <c r="B24" s="272"/>
      <c r="C24" s="282"/>
      <c r="D24" s="283"/>
      <c r="E24" s="283"/>
      <c r="F24" s="283"/>
      <c r="G24" s="283"/>
      <c r="H24" s="284"/>
      <c r="I24" s="259"/>
      <c r="J24" s="249"/>
      <c r="K24" s="254"/>
      <c r="L24" s="243"/>
      <c r="M24" s="262"/>
      <c r="N24" s="246"/>
      <c r="O24" s="249"/>
      <c r="P24" s="233"/>
      <c r="Q24" s="249"/>
      <c r="R24" s="243"/>
      <c r="S24" s="233"/>
      <c r="T24" s="246"/>
      <c r="V24" s="363"/>
      <c r="W24" s="363"/>
      <c r="X24" s="236"/>
      <c r="Y24" s="236"/>
      <c r="Z24" s="236"/>
      <c r="AA24" s="236"/>
      <c r="AB24" s="236"/>
      <c r="AC24" s="236"/>
      <c r="AD24" s="289"/>
      <c r="AE24" s="108">
        <f>IF(LEFT('入力シート'!$K$10,1)="0","",LEFT('入力シート'!$K$10,1))</f>
      </c>
      <c r="AF24" s="109">
        <f>IF(AND(AE24="",MID('入力シート'!$K$10,2,1)="0"),"",MID('入力シート'!$K$10,2,1))</f>
      </c>
      <c r="AG24" s="110">
        <f>IF(AND(AF$24="",MID('入力シート'!$K$10,3,1)="0"),"",MID('入力シート'!$K$10,3,1))</f>
      </c>
      <c r="AH24" s="111">
        <f>IF(AND(AG24="",MID('入力シート'!$K$10,4,1)="0"),"",MID('入力シート'!$K$10,4,1))</f>
      </c>
      <c r="AI24" s="112">
        <f>IF(AND(AH24="",MID('入力シート'!$K$10,5,1)="0"),"",MID('入力シート'!$K$10,5,1))</f>
      </c>
      <c r="AJ24" s="110">
        <f>IF(AND(AI24="",MID('入力シート'!$K$10,6,1)="0"),"",MID('入力シート'!$K$10,6,1))</f>
      </c>
      <c r="AK24" s="111">
        <f>IF(AND(AJ24="",MID('入力シート'!$K$10,7,1)="0"),"",MID('入力シート'!$K$10,7,1))</f>
      </c>
      <c r="AL24" s="112">
        <f>IF(AND(AK24="",MID('入力シート'!$K$10,8,1)="0"),"",MID('入力シート'!$K$10,8,1))</f>
      </c>
      <c r="AM24" s="110">
        <f>IF(AND(AL24="",MID('入力シート'!$K$10,9,1)="0"),"",MID('入力シート'!$K$10,9,1))</f>
      </c>
      <c r="AN24" s="111">
        <f>IF(AND(AM24="",MID('入力シート'!$K$10,10,1)="0"),"",MID('入力シート'!$K$10,10,1))</f>
      </c>
      <c r="AO24" s="113">
        <f>RIGHT('入力シート'!$K$10,1)</f>
      </c>
      <c r="AQ24" s="364"/>
      <c r="AR24" s="365"/>
      <c r="AS24" s="283"/>
      <c r="AT24" s="283"/>
      <c r="AU24" s="283"/>
      <c r="AV24" s="283"/>
      <c r="AW24" s="283"/>
      <c r="AX24" s="283"/>
      <c r="AY24" s="288"/>
      <c r="AZ24" s="126">
        <f>IF(LEFT('入力シート'!$K$10,1)="0","",LEFT('入力シート'!$K$10,1))</f>
      </c>
      <c r="BA24" s="109">
        <f>IF(AND(AZ24="",MID('入力シート'!$K$10,2,1)="0"),"",MID('入力シート'!$K$10,2,1))</f>
      </c>
      <c r="BB24" s="110">
        <f>IF(AND(BA$24="",MID('入力シート'!$K$10,3,1)="0"),"",MID('入力シート'!$K$10,3,1))</f>
      </c>
      <c r="BC24" s="111">
        <f>IF(AND(BB24="",MID('入力シート'!$K$10,4,1)="0"),"",MID('入力シート'!$K$10,4,1))</f>
      </c>
      <c r="BD24" s="112">
        <f>IF(AND(BC24="",MID('入力シート'!$K$10,5,1)="0"),"",MID('入力シート'!$K$10,5,1))</f>
      </c>
      <c r="BE24" s="134">
        <f>IF(AND(BD24="",MID('入力シート'!$K$10,6,1)="0"),"",MID('入力シート'!$K$10,6,1))</f>
      </c>
      <c r="BF24" s="111">
        <f>IF(AND(BE24="",MID('入力シート'!$K$10,7,1)="0"),"",MID('入力シート'!$K$10,7,1))</f>
      </c>
      <c r="BG24" s="134">
        <f>IF(AND(BF24="",MID('入力シート'!$K$10,8,1)="0"),"",MID('入力シート'!$K$10,8,1))</f>
      </c>
      <c r="BH24" s="110">
        <f>IF(AND(BG24="",MID('入力シート'!$K$10,9,1)="0"),"",MID('入力シート'!$K$10,9,1))</f>
      </c>
      <c r="BI24" s="111">
        <f>IF(AND(BH24="",MID('入力シート'!$K$10,10,1)="0"),"",MID('入力シート'!$K$10,10,1))</f>
      </c>
      <c r="BJ24" s="138">
        <f>RIGHT('入力シート'!$K$10,1)</f>
      </c>
      <c r="BK24" s="161"/>
      <c r="BL24" s="537"/>
      <c r="BM24" s="529"/>
    </row>
    <row r="25" spans="1:65" ht="4.5" customHeight="1">
      <c r="A25" s="271"/>
      <c r="B25" s="272"/>
      <c r="C25" s="263" t="s">
        <v>1</v>
      </c>
      <c r="D25" s="264"/>
      <c r="E25" s="264"/>
      <c r="F25" s="264"/>
      <c r="G25" s="264"/>
      <c r="H25" s="265"/>
      <c r="I25" s="258" t="s">
        <v>25</v>
      </c>
      <c r="J25" s="244">
        <f>IF(LEFT('入力シート'!$K$11,1)="0","",LEFT('入力シート'!$K$11,1))</f>
      </c>
      <c r="K25" s="252">
        <f>IF(AND(J25="",MID('入力シート'!$K$11,2,1)="0"),"",MID('入力シート'!$K$11,2,1))</f>
      </c>
      <c r="L25" s="244">
        <f>IF(AND(K$25="",MID('入力シート'!$K$11,3,1)="0"),"",MID('入力シート'!$K$11,3,1))</f>
      </c>
      <c r="M25" s="256">
        <f>IF(AND(L25="",MID('入力シート'!$K$11,4,1)="0"),"",MID('入力シート'!$K$11,4,1))</f>
      </c>
      <c r="N25" s="252">
        <f>IF(AND(M25="",MID('入力シート'!$K$11,5,1)="0"),"",MID('入力シート'!$K$11,5,1))</f>
      </c>
      <c r="O25" s="250">
        <f>IF(AND(N25="",MID('入力シート'!$K$11,6,1)="0"),"",MID('入力シート'!$K$11,6,1))</f>
      </c>
      <c r="P25" s="234">
        <f>IF(AND(O25="",MID('入力シート'!$K$11,7,1)="0"),"",MID('入力シート'!$K$11,7,1))</f>
      </c>
      <c r="Q25" s="250">
        <f>IF(AND(P25="",MID('入力シート'!$K$11,8,1)="0"),"",MID('入力シート'!$K$11,8,1))</f>
      </c>
      <c r="R25" s="244">
        <f>IF(AND(Q25="",MID('入力シート'!$K$11,9,1)="0"),"",MID('入力シート'!$K$11,9,1))</f>
      </c>
      <c r="S25" s="234">
        <f>IF(AND(R25="",MID('入力シート'!$K$11,10,1)="0"),"",MID('入力シート'!$K$11,10,1))</f>
      </c>
      <c r="T25" s="247">
        <f>RIGHT('入力シート'!$K$11,1)</f>
      </c>
      <c r="V25" s="363"/>
      <c r="W25" s="363"/>
      <c r="X25" s="236" t="s">
        <v>1</v>
      </c>
      <c r="Y25" s="236"/>
      <c r="Z25" s="236"/>
      <c r="AA25" s="236"/>
      <c r="AB25" s="236"/>
      <c r="AC25" s="236"/>
      <c r="AD25" s="289" t="s">
        <v>115</v>
      </c>
      <c r="AE25" s="78">
        <v>54</v>
      </c>
      <c r="AF25" s="48"/>
      <c r="AG25" s="52"/>
      <c r="AH25" s="53"/>
      <c r="AI25" s="54"/>
      <c r="AJ25" s="52"/>
      <c r="AK25" s="53"/>
      <c r="AL25" s="54"/>
      <c r="AM25" s="52"/>
      <c r="AN25" s="53"/>
      <c r="AO25" s="67">
        <v>64</v>
      </c>
      <c r="AQ25" s="364"/>
      <c r="AR25" s="365"/>
      <c r="AS25" s="275" t="s">
        <v>1</v>
      </c>
      <c r="AT25" s="236"/>
      <c r="AU25" s="236"/>
      <c r="AV25" s="236"/>
      <c r="AW25" s="236"/>
      <c r="AX25" s="236"/>
      <c r="AY25" s="289" t="s">
        <v>115</v>
      </c>
      <c r="AZ25" s="68">
        <v>54</v>
      </c>
      <c r="BA25" s="47"/>
      <c r="BB25" s="50"/>
      <c r="BC25" s="49"/>
      <c r="BD25" s="51"/>
      <c r="BE25" s="31"/>
      <c r="BF25" s="49"/>
      <c r="BG25" s="31"/>
      <c r="BH25" s="50"/>
      <c r="BI25" s="49"/>
      <c r="BJ25" s="90">
        <v>64</v>
      </c>
      <c r="BK25" s="161"/>
      <c r="BL25" s="537"/>
      <c r="BM25" s="529"/>
    </row>
    <row r="26" spans="1:65" ht="12" customHeight="1">
      <c r="A26" s="271"/>
      <c r="B26" s="272"/>
      <c r="C26" s="266"/>
      <c r="D26" s="267"/>
      <c r="E26" s="267"/>
      <c r="F26" s="267"/>
      <c r="G26" s="267"/>
      <c r="H26" s="268"/>
      <c r="I26" s="259"/>
      <c r="J26" s="245"/>
      <c r="K26" s="253"/>
      <c r="L26" s="245"/>
      <c r="M26" s="257"/>
      <c r="N26" s="253"/>
      <c r="O26" s="251"/>
      <c r="P26" s="235"/>
      <c r="Q26" s="251"/>
      <c r="R26" s="245"/>
      <c r="S26" s="235"/>
      <c r="T26" s="248"/>
      <c r="V26" s="363"/>
      <c r="W26" s="363"/>
      <c r="X26" s="236"/>
      <c r="Y26" s="236"/>
      <c r="Z26" s="236"/>
      <c r="AA26" s="236"/>
      <c r="AB26" s="236"/>
      <c r="AC26" s="236"/>
      <c r="AD26" s="289"/>
      <c r="AE26" s="108">
        <f>IF(LEFT('入力シート'!$K$11,1)="0","",LEFT('入力シート'!$K$11,1))</f>
      </c>
      <c r="AF26" s="109">
        <f>IF(AND(AE26="",MID('入力シート'!$K$11,2,1)="0"),"",MID('入力シート'!$K$11,2,1))</f>
      </c>
      <c r="AG26" s="110">
        <f>IF(AND(AF$26="",MID('入力シート'!$K$11,3,1)="0"),"",MID('入力シート'!$K$11,3,1))</f>
      </c>
      <c r="AH26" s="111">
        <f>IF(AND(AG26="",MID('入力シート'!$K$11,4,1)="0"),"",MID('入力シート'!$K$11,4,1))</f>
      </c>
      <c r="AI26" s="112">
        <f>IF(AND(AH26="",MID('入力シート'!$K$11,5,1)="0"),"",MID('入力シート'!$K$11,5,1))</f>
      </c>
      <c r="AJ26" s="110">
        <f>IF(AND(AI26="",MID('入力シート'!$K$11,6,1)="0"),"",MID('入力シート'!$K$11,6,1))</f>
      </c>
      <c r="AK26" s="111">
        <f>IF(AND(AJ26="",MID('入力シート'!$K$11,7,1)="0"),"",MID('入力シート'!$K$11,7,1))</f>
      </c>
      <c r="AL26" s="112">
        <f>IF(AND(AK26="",MID('入力シート'!$K$11,8,1)="0"),"",MID('入力シート'!$K$11,8,1))</f>
      </c>
      <c r="AM26" s="110">
        <f>IF(AND(AL26="",MID('入力シート'!$K$11,9,1)="0"),"",MID('入力シート'!$K$11,9,1))</f>
      </c>
      <c r="AN26" s="111">
        <f>IF(AND(AM26="",MID('入力シート'!$K$11,10,1)="0"),"",MID('入力シート'!$K$11,10,1))</f>
      </c>
      <c r="AO26" s="113">
        <f>RIGHT('入力シート'!$K$11,1)</f>
      </c>
      <c r="AQ26" s="364"/>
      <c r="AR26" s="365"/>
      <c r="AS26" s="275"/>
      <c r="AT26" s="236"/>
      <c r="AU26" s="236"/>
      <c r="AV26" s="236"/>
      <c r="AW26" s="236"/>
      <c r="AX26" s="236"/>
      <c r="AY26" s="289"/>
      <c r="AZ26" s="126">
        <f>IF(LEFT('入力シート'!$K$11,1)="0","",LEFT('入力シート'!$K$11,1))</f>
      </c>
      <c r="BA26" s="109">
        <f>IF(AND(AZ26="",MID('入力シート'!$K$11,2,1)="0"),"",MID('入力シート'!$K$11,2,1))</f>
      </c>
      <c r="BB26" s="110">
        <f>IF(AND(BA$26="",MID('入力シート'!$K$11,3,1)="0"),"",MID('入力シート'!$K$11,3,1))</f>
      </c>
      <c r="BC26" s="111">
        <f>IF(AND(BB26="",MID('入力シート'!$K$11,4,1)="0"),"",MID('入力シート'!$K$11,4,1))</f>
      </c>
      <c r="BD26" s="112">
        <f>IF(AND(BC26="",MID('入力シート'!$K$11,5,1)="0"),"",MID('入力シート'!$K$11,5,1))</f>
      </c>
      <c r="BE26" s="134">
        <f>IF(AND(BD26="",MID('入力シート'!$K$11,6,1)="0"),"",MID('入力シート'!$K$11,6,1))</f>
      </c>
      <c r="BF26" s="111">
        <f>IF(AND(BE26="",MID('入力シート'!$K$11,7,1)="0"),"",MID('入力シート'!$K$11,7,1))</f>
      </c>
      <c r="BG26" s="134">
        <f>IF(AND(BF26="",MID('入力シート'!$K$11,8,1)="0"),"",MID('入力シート'!$K$11,8,1))</f>
      </c>
      <c r="BH26" s="110">
        <f>IF(AND(BG26="",MID('入力シート'!$K$11,9,1)="0"),"",MID('入力シート'!$K$11,9,1))</f>
      </c>
      <c r="BI26" s="111">
        <f>IF(AND(BH26="",MID('入力シート'!$K$11,10,1)="0"),"",MID('入力シート'!$K$11,10,1))</f>
      </c>
      <c r="BJ26" s="138">
        <f>RIGHT('入力シート'!$K$11,1)</f>
      </c>
      <c r="BK26" s="161"/>
      <c r="BL26" s="537"/>
      <c r="BM26" s="529"/>
    </row>
    <row r="27" spans="1:65" ht="4.5" customHeight="1">
      <c r="A27" s="271"/>
      <c r="B27" s="272"/>
      <c r="C27" s="282" t="s">
        <v>2</v>
      </c>
      <c r="D27" s="283"/>
      <c r="E27" s="283"/>
      <c r="F27" s="283"/>
      <c r="G27" s="283"/>
      <c r="H27" s="284"/>
      <c r="I27" s="258" t="s">
        <v>26</v>
      </c>
      <c r="J27" s="249">
        <f>IF(LEFT('入力シート'!$K$12,1)="0","",LEFT('入力シート'!$K$12,1))</f>
      </c>
      <c r="K27" s="254">
        <f>IF(AND(J27="",MID('入力シート'!$K$12,2,1)="0"),"",MID('入力シート'!$K$12,2,1))</f>
      </c>
      <c r="L27" s="249">
        <f>IF(AND(K$27="",MID('入力シート'!$K$12,3,1)="0"),"",MID('入力シート'!$K$12,3,1))</f>
      </c>
      <c r="M27" s="255">
        <f>IF(AND(L27="",MID('入力シート'!$K$12,4,1)="0"),"",MID('入力シート'!$K$12,4,1))</f>
      </c>
      <c r="N27" s="254">
        <f>IF(AND(M27="",MID('入力シート'!$K$12,5,1)="0"),"",MID('入力シート'!$K$12,5,1))</f>
      </c>
      <c r="O27" s="249">
        <f>IF(AND(N27="",MID('入力シート'!$K$12,6,1)="0"),"",MID('入力シート'!$K$12,6,1))</f>
      </c>
      <c r="P27" s="233">
        <f>IF(AND(O27="",MID('入力シート'!$K$12,7,1)="0"),"",MID('入力シート'!$K$12,7,1))</f>
      </c>
      <c r="Q27" s="249">
        <f>IF(AND(P27="",MID('入力シート'!$K$12,8,1)="0"),"",MID('入力シート'!$K$12,8,1))</f>
      </c>
      <c r="R27" s="243">
        <f>IF(AND(Q27="",MID('入力シート'!$K$12,9,1)="0"),"",MID('入力シート'!$K$12,9,1))</f>
      </c>
      <c r="S27" s="233">
        <f>IF(AND(R27="",MID('入力シート'!$K$12,10,1)="0"),"",MID('入力シート'!$K$12,10,1))</f>
      </c>
      <c r="T27" s="246">
        <f>RIGHT('入力シート'!$K$12,1)</f>
      </c>
      <c r="V27" s="363"/>
      <c r="W27" s="363"/>
      <c r="X27" s="236" t="s">
        <v>2</v>
      </c>
      <c r="Y27" s="236"/>
      <c r="Z27" s="236"/>
      <c r="AA27" s="236"/>
      <c r="AB27" s="236"/>
      <c r="AC27" s="236"/>
      <c r="AD27" s="289" t="s">
        <v>116</v>
      </c>
      <c r="AE27" s="78">
        <v>65</v>
      </c>
      <c r="AF27" s="48"/>
      <c r="AG27" s="52"/>
      <c r="AH27" s="53"/>
      <c r="AI27" s="54"/>
      <c r="AJ27" s="31"/>
      <c r="AK27" s="49"/>
      <c r="AL27" s="31"/>
      <c r="AM27" s="52"/>
      <c r="AN27" s="53"/>
      <c r="AO27" s="67">
        <v>75</v>
      </c>
      <c r="AQ27" s="364"/>
      <c r="AR27" s="365"/>
      <c r="AS27" s="275" t="s">
        <v>2</v>
      </c>
      <c r="AT27" s="236"/>
      <c r="AU27" s="236"/>
      <c r="AV27" s="236"/>
      <c r="AW27" s="236"/>
      <c r="AX27" s="236"/>
      <c r="AY27" s="289" t="s">
        <v>116</v>
      </c>
      <c r="AZ27" s="68">
        <v>65</v>
      </c>
      <c r="BA27" s="47"/>
      <c r="BB27" s="50"/>
      <c r="BC27" s="49"/>
      <c r="BD27" s="51"/>
      <c r="BE27" s="31"/>
      <c r="BF27" s="49"/>
      <c r="BG27" s="31"/>
      <c r="BH27" s="50"/>
      <c r="BI27" s="49"/>
      <c r="BJ27" s="90">
        <v>75</v>
      </c>
      <c r="BK27" s="161"/>
      <c r="BL27" s="537"/>
      <c r="BM27" s="529"/>
    </row>
    <row r="28" spans="1:65" ht="12" customHeight="1" thickBot="1">
      <c r="A28" s="271"/>
      <c r="B28" s="272"/>
      <c r="C28" s="282"/>
      <c r="D28" s="283"/>
      <c r="E28" s="283"/>
      <c r="F28" s="283"/>
      <c r="G28" s="283"/>
      <c r="H28" s="284"/>
      <c r="I28" s="259"/>
      <c r="J28" s="249"/>
      <c r="K28" s="254"/>
      <c r="L28" s="249"/>
      <c r="M28" s="255"/>
      <c r="N28" s="254"/>
      <c r="O28" s="249"/>
      <c r="P28" s="233"/>
      <c r="Q28" s="249"/>
      <c r="R28" s="243"/>
      <c r="S28" s="233"/>
      <c r="T28" s="246"/>
      <c r="V28" s="363"/>
      <c r="W28" s="363"/>
      <c r="X28" s="236"/>
      <c r="Y28" s="236"/>
      <c r="Z28" s="236"/>
      <c r="AA28" s="236"/>
      <c r="AB28" s="236"/>
      <c r="AC28" s="236"/>
      <c r="AD28" s="289"/>
      <c r="AE28" s="114">
        <f>IF(LEFT('入力シート'!$K$12,1)="0","",LEFT('入力シート'!$K$12,1))</f>
      </c>
      <c r="AF28" s="115">
        <f>IF(AND(AE28="",MID('入力シート'!$K$12,2,1)="0"),"",MID('入力シート'!$K$12,2,1))</f>
      </c>
      <c r="AG28" s="116">
        <f>IF(AND(AF$28="",MID('入力シート'!$K$12,3,1)="0"),"",MID('入力シート'!$K$12,3,1))</f>
      </c>
      <c r="AH28" s="117">
        <f>IF(AND(AG28="",MID('入力シート'!$K$12,4,1)="0"),"",MID('入力シート'!$K$12,4,1))</f>
      </c>
      <c r="AI28" s="118">
        <f>IF(AND(AH28="",MID('入力シート'!$K$12,5,1)="0"),"",MID('入力シート'!$K$12,5,1))</f>
      </c>
      <c r="AJ28" s="119">
        <f>IF(AND(AI28="",MID('入力シート'!$K$12,6,1)="0"),"",MID('入力シート'!$K$12,6,1))</f>
      </c>
      <c r="AK28" s="117">
        <f>IF(AND(AJ28="",MID('入力シート'!$K$12,7,1)="0"),"",MID('入力シート'!$K$12,7,1))</f>
      </c>
      <c r="AL28" s="119">
        <f>IF(AND(AK28="",MID('入力シート'!$K$12,8,1)="0"),"",MID('入力シート'!$K$12,8,1))</f>
      </c>
      <c r="AM28" s="116">
        <f>IF(AND(AL28="",MID('入力シート'!$K$12,9,1)="0"),"",MID('入力シート'!$K$12,9,1))</f>
      </c>
      <c r="AN28" s="117">
        <f>IF(AND(AM28="",MID('入力シート'!$K$12,10,1)="0"),"",MID('入力シート'!$K$12,10,1))</f>
      </c>
      <c r="AO28" s="120">
        <f>RIGHT('入力シート'!$K$12,1)</f>
      </c>
      <c r="AQ28" s="364"/>
      <c r="AR28" s="365"/>
      <c r="AS28" s="275"/>
      <c r="AT28" s="236"/>
      <c r="AU28" s="236"/>
      <c r="AV28" s="236"/>
      <c r="AW28" s="236"/>
      <c r="AX28" s="236"/>
      <c r="AY28" s="289"/>
      <c r="AZ28" s="136">
        <f>IF(LEFT('入力シート'!$K$12,1)="0","",LEFT('入力シート'!$K$12,1))</f>
      </c>
      <c r="BA28" s="115">
        <f>IF(AND(AZ28="",MID('入力シート'!$K$12,2,1)="0"),"",MID('入力シート'!$K$12,2,1))</f>
      </c>
      <c r="BB28" s="116">
        <f>IF(AND(BA$28="",MID('入力シート'!$K$12,3,1)="0"),"",MID('入力シート'!$K$12,3,1))</f>
      </c>
      <c r="BC28" s="117">
        <f>IF(AND(BB28="",MID('入力シート'!$K$12,4,1)="0"),"",MID('入力シート'!$K$12,4,1))</f>
      </c>
      <c r="BD28" s="118">
        <f>IF(AND(BC28="",MID('入力シート'!$K$12,5,1)="0"),"",MID('入力シート'!$K$12,5,1))</f>
      </c>
      <c r="BE28" s="119">
        <f>IF(AND(BD28="",MID('入力シート'!$K$12,6,1)="0"),"",MID('入力シート'!$K$12,6,1))</f>
      </c>
      <c r="BF28" s="117">
        <f>IF(AND(BE28="",MID('入力シート'!$K$12,7,1)="0"),"",MID('入力シート'!$K$12,7,1))</f>
      </c>
      <c r="BG28" s="119">
        <f>IF(AND(BF28="",MID('入力シート'!$K$12,8,1)="0"),"",MID('入力シート'!$K$12,8,1))</f>
      </c>
      <c r="BH28" s="116">
        <f>IF(AND(BG28="",MID('入力シート'!$K$12,9,1)="0"),"",MID('入力シート'!$K$12,9,1))</f>
      </c>
      <c r="BI28" s="117">
        <f>IF(AND(BH28="",MID('入力シート'!$K$12,10,1)="0"),"",MID('入力シート'!$K$12,10,1))</f>
      </c>
      <c r="BJ28" s="139">
        <f>RIGHT('入力シート'!$K$12,1)</f>
      </c>
      <c r="BK28" s="161"/>
      <c r="BL28" s="537"/>
      <c r="BM28" s="529"/>
    </row>
    <row r="29" spans="1:65" ht="14.25" customHeight="1" thickBot="1">
      <c r="A29" s="273"/>
      <c r="B29" s="274"/>
      <c r="C29" s="285" t="s">
        <v>3</v>
      </c>
      <c r="D29" s="286"/>
      <c r="E29" s="286"/>
      <c r="F29" s="286"/>
      <c r="G29" s="286"/>
      <c r="H29" s="231"/>
      <c r="I29" s="36" t="s">
        <v>27</v>
      </c>
      <c r="J29" s="103">
        <f>IF(LEFT('入力シート'!$K$13,1)="0","",LEFT('入力シート'!$K$13,1))</f>
      </c>
      <c r="K29" s="104">
        <f>IF(AND(J29="",MID('入力シート'!$K$13,2,1)="0"),"",MID('入力シート'!$K$13,2,1))</f>
      </c>
      <c r="L29" s="103">
        <f>IF(AND(K$29="",MID('入力シート'!$K$13,3,1)="0"),"",MID('入力シート'!$K$13,3,1))</f>
      </c>
      <c r="M29" s="199">
        <f>IF(AND(L29="",MID('入力シート'!$K$13,4,1)="0"),"",MID('入力シート'!$K$13,4,1))</f>
      </c>
      <c r="N29" s="104">
        <f>IF(AND(M29="",MID('入力シート'!$K$13,5,1)="0"),"",MID('入力シート'!$K$13,5,1))</f>
      </c>
      <c r="O29" s="105">
        <f>IF(AND(N29="",MID('入力シート'!$K$13,6,1)="0"),"",MID('入力シート'!$K$13,6,1))</f>
      </c>
      <c r="P29" s="106">
        <f>IF(AND(O29="",MID('入力シート'!$K$13,7,1)="0"),"",MID('入力シート'!$K$13,7,1))</f>
      </c>
      <c r="Q29" s="105">
        <f>IF(AND(P29="",MID('入力シート'!$K$13,8,1)="0"),"",MID('入力シート'!$K$13,8,1))</f>
      </c>
      <c r="R29" s="103">
        <f>IF(AND(Q29="",MID('入力シート'!$K$13,9,1)="0"),"",MID('入力シート'!$K$13,9,1))</f>
      </c>
      <c r="S29" s="106">
        <f>IF(AND(R29="",MID('入力シート'!$K$13,10,1)="0"),"",MID('入力シート'!$K$13,10,1))</f>
      </c>
      <c r="T29" s="107">
        <f>RIGHT('入力シート'!$K$13,1)</f>
      </c>
      <c r="V29" s="363"/>
      <c r="W29" s="363"/>
      <c r="X29" s="232" t="s">
        <v>3</v>
      </c>
      <c r="Y29" s="232"/>
      <c r="Z29" s="232"/>
      <c r="AA29" s="232"/>
      <c r="AB29" s="232"/>
      <c r="AC29" s="232"/>
      <c r="AD29" s="46" t="s">
        <v>117</v>
      </c>
      <c r="AE29" s="121">
        <f>IF(LEFT('入力シート'!$K$13,1)="0","",LEFT('入力シート'!$K$13,1))</f>
      </c>
      <c r="AF29" s="122">
        <f>IF(AND(AE29="",MID('入力シート'!$K$13,2,1)="0"),"",MID('入力シート'!$K$13,2,1))</f>
      </c>
      <c r="AG29" s="123">
        <f>IF(AND(AF$29="",MID('入力シート'!$K$13,3,1)="0"),"",MID('入力シート'!$K$13,3,1))</f>
      </c>
      <c r="AH29" s="124">
        <f>IF(AND(AG29="",MID('入力シート'!$K$13,4,1)="0"),"",MID('入力シート'!$K$13,4,1))</f>
      </c>
      <c r="AI29" s="125">
        <f>IF(AND(AH29="",MID('入力シート'!$K$13,5,1)="0"),"",MID('入力シート'!$K$13,5,1))</f>
      </c>
      <c r="AJ29" s="123">
        <f>IF(AND(AI29="",MID('入力シート'!$K$13,6,1)="0"),"",MID('入力シート'!$K$13,6,1))</f>
      </c>
      <c r="AK29" s="124">
        <f>IF(AND(AJ29="",MID('入力シート'!$K$13,7,1)="0"),"",MID('入力シート'!$K$13,7,1))</f>
      </c>
      <c r="AL29" s="125">
        <f>IF(AND(AK29="",MID('入力シート'!$K$13,8,1)="0"),"",MID('入力シート'!$K$13,8,1))</f>
      </c>
      <c r="AM29" s="123">
        <f>IF(AND(AL29="",MID('入力シート'!$K$13,9,1)="0"),"",MID('入力シート'!$K$13,9,1))</f>
      </c>
      <c r="AN29" s="124">
        <f>IF(AND(AM29="",MID('入力シート'!$K$13,10,1)="0"),"",MID('入力シート'!$K$13,10,1))</f>
      </c>
      <c r="AO29" s="125">
        <f>RIGHT('入力シート'!$K$13,1)</f>
      </c>
      <c r="AQ29" s="364"/>
      <c r="AR29" s="365"/>
      <c r="AS29" s="231" t="s">
        <v>3</v>
      </c>
      <c r="AT29" s="232"/>
      <c r="AU29" s="232"/>
      <c r="AV29" s="232"/>
      <c r="AW29" s="232"/>
      <c r="AX29" s="232"/>
      <c r="AY29" s="46" t="s">
        <v>117</v>
      </c>
      <c r="AZ29" s="121">
        <f>IF(LEFT('入力シート'!$K$13,1)="0","",LEFT('入力シート'!$K$13,1))</f>
      </c>
      <c r="BA29" s="140">
        <f>IF(AND(AZ29="",MID('入力シート'!$K$13,2,1)="0"),"",MID('入力シート'!$K$13,2,1))</f>
      </c>
      <c r="BB29" s="123">
        <f>IF(AND(BA$29="",MID('入力シート'!$K$13,3,1)="0"),"",MID('入力シート'!$K$13,3,1))</f>
      </c>
      <c r="BC29" s="124">
        <f>IF(AND(BB29="",MID('入力シート'!$K$13,4,1)="0"),"",MID('入力シート'!$K$13,4,1))</f>
      </c>
      <c r="BD29" s="125">
        <f>IF(AND(BC29="",MID('入力シート'!$K$13,5,1)="0"),"",MID('入力シート'!$K$13,5,1))</f>
      </c>
      <c r="BE29" s="121">
        <f>IF(AND(BD29="",MID('入力シート'!$K$13,6,1)="0"),"",MID('入力シート'!$K$13,6,1))</f>
      </c>
      <c r="BF29" s="124">
        <f>IF(AND(BE29="",MID('入力シート'!$K$13,7,1)="0"),"",MID('入力シート'!$K$13,7,1))</f>
      </c>
      <c r="BG29" s="121">
        <f>IF(AND(BF29="",MID('入力シート'!$K$13,8,1)="0"),"",MID('入力シート'!$K$13,8,1))</f>
      </c>
      <c r="BH29" s="123">
        <f>IF(AND(BG29="",MID('入力シート'!$K$13,9,1)="0"),"",MID('入力シート'!$K$13,9,1))</f>
      </c>
      <c r="BI29" s="124">
        <f>IF(AND(BH29="",MID('入力シート'!$K$13,10,1)="0"),"",MID('入力シート'!$K$13,10,1))</f>
      </c>
      <c r="BJ29" s="140">
        <f>RIGHT('入力シート'!$K$13,1)</f>
      </c>
      <c r="BK29" s="161"/>
      <c r="BL29" s="537"/>
      <c r="BM29" s="529"/>
    </row>
    <row r="30" spans="1:65" ht="4.5" customHeight="1">
      <c r="A30" s="276" t="s">
        <v>211</v>
      </c>
      <c r="B30" s="277"/>
      <c r="C30" s="282" t="s">
        <v>4</v>
      </c>
      <c r="D30" s="283"/>
      <c r="E30" s="283"/>
      <c r="F30" s="283"/>
      <c r="G30" s="283"/>
      <c r="H30" s="284"/>
      <c r="I30" s="258" t="s">
        <v>28</v>
      </c>
      <c r="J30" s="249">
        <f>IF(LEFT('入力シート'!$K$14,1)="0","",LEFT('入力シート'!$K$14,1))</f>
      </c>
      <c r="K30" s="254">
        <f>IF(AND(J30="",MID('入力シート'!$K$14,2,1)="0"),"",MID('入力シート'!$K$14,2,1))</f>
      </c>
      <c r="L30" s="249">
        <f>IF(AND(K$30="",MID('入力シート'!$K$14,3,1)="0"),"",MID('入力シート'!$K$14,3,1))</f>
      </c>
      <c r="M30" s="255">
        <f>IF(AND(L30="",MID('入力シート'!$K$14,4,1)="0"),"",MID('入力シート'!$K$14,4,1))</f>
      </c>
      <c r="N30" s="254">
        <f>IF(AND(M30="",MID('入力シート'!$K$14,5,1)="0"),"",MID('入力シート'!$K$14,5,1))</f>
      </c>
      <c r="O30" s="249">
        <f>IF(AND(N30="",MID('入力シート'!$K$14,6,1)="0"),"",MID('入力シート'!$K$14,6,1))</f>
      </c>
      <c r="P30" s="233">
        <f>IF(AND(O30="",MID('入力シート'!$K$14,7,1)="0"),"",MID('入力シート'!$K$14,7,1))</f>
      </c>
      <c r="Q30" s="249">
        <f>IF(AND(P30="",MID('入力シート'!$K$14,8,1)="0"),"",MID('入力シート'!$K$14,8,1))</f>
      </c>
      <c r="R30" s="243">
        <f>IF(AND(Q30="",MID('入力シート'!$K$14,9,1)="0"),"",MID('入力シート'!$K$14,9,1))</f>
      </c>
      <c r="S30" s="233">
        <f>IF(AND(R30="",MID('入力シート'!$K$14,10,1)="0"),"",MID('入力シート'!$K$14,10,1))</f>
      </c>
      <c r="T30" s="246">
        <f>RIGHT('入力シート'!$K$14,1)</f>
      </c>
      <c r="V30" s="276" t="s">
        <v>211</v>
      </c>
      <c r="W30" s="277"/>
      <c r="X30" s="236" t="s">
        <v>4</v>
      </c>
      <c r="Y30" s="236"/>
      <c r="Z30" s="236"/>
      <c r="AA30" s="236"/>
      <c r="AB30" s="236"/>
      <c r="AC30" s="236"/>
      <c r="AD30" s="289" t="s">
        <v>118</v>
      </c>
      <c r="AE30" s="59">
        <v>76</v>
      </c>
      <c r="AF30" s="60"/>
      <c r="AG30" s="61"/>
      <c r="AH30" s="63"/>
      <c r="AI30" s="64"/>
      <c r="AJ30" s="61"/>
      <c r="AK30" s="63"/>
      <c r="AL30" s="64"/>
      <c r="AM30" s="61"/>
      <c r="AN30" s="63"/>
      <c r="AO30" s="65">
        <v>86</v>
      </c>
      <c r="AQ30" s="276" t="s">
        <v>211</v>
      </c>
      <c r="AR30" s="277"/>
      <c r="AS30" s="275" t="s">
        <v>4</v>
      </c>
      <c r="AT30" s="236"/>
      <c r="AU30" s="236"/>
      <c r="AV30" s="236"/>
      <c r="AW30" s="236"/>
      <c r="AX30" s="236"/>
      <c r="AY30" s="289" t="s">
        <v>118</v>
      </c>
      <c r="AZ30" s="59">
        <v>76</v>
      </c>
      <c r="BA30" s="60"/>
      <c r="BB30" s="61"/>
      <c r="BC30" s="63"/>
      <c r="BD30" s="64"/>
      <c r="BE30" s="79"/>
      <c r="BF30" s="63"/>
      <c r="BG30" s="79"/>
      <c r="BH30" s="61"/>
      <c r="BI30" s="63"/>
      <c r="BJ30" s="91">
        <v>86</v>
      </c>
      <c r="BK30" s="161"/>
      <c r="BL30" s="537"/>
      <c r="BM30" s="529"/>
    </row>
    <row r="31" spans="1:65" ht="12" customHeight="1">
      <c r="A31" s="278"/>
      <c r="B31" s="279"/>
      <c r="C31" s="282"/>
      <c r="D31" s="283"/>
      <c r="E31" s="283"/>
      <c r="F31" s="283"/>
      <c r="G31" s="283"/>
      <c r="H31" s="284"/>
      <c r="I31" s="259"/>
      <c r="J31" s="249"/>
      <c r="K31" s="254"/>
      <c r="L31" s="249"/>
      <c r="M31" s="255"/>
      <c r="N31" s="254"/>
      <c r="O31" s="249"/>
      <c r="P31" s="233"/>
      <c r="Q31" s="249"/>
      <c r="R31" s="243"/>
      <c r="S31" s="233"/>
      <c r="T31" s="246"/>
      <c r="V31" s="278"/>
      <c r="W31" s="279"/>
      <c r="X31" s="236"/>
      <c r="Y31" s="236"/>
      <c r="Z31" s="236"/>
      <c r="AA31" s="236"/>
      <c r="AB31" s="236"/>
      <c r="AC31" s="236"/>
      <c r="AD31" s="289"/>
      <c r="AE31" s="126">
        <f>IF(LEFT('入力シート'!$K$14,1)="0","",LEFT('入力シート'!$K$14,1))</f>
      </c>
      <c r="AF31" s="109">
        <f>IF(AND(AE31="",MID('入力シート'!$K$14,2,1)="0"),"",MID('入力シート'!$K$14,2,1))</f>
      </c>
      <c r="AG31" s="110">
        <f>IF(AND(AF$31="",MID('入力シート'!$K$14,3,1)="0"),"",MID('入力シート'!$K$14,3,1))</f>
      </c>
      <c r="AH31" s="111">
        <f>IF(AND(AG31="",MID('入力シート'!$K$14,4,1)="0"),"",MID('入力シート'!$K$14,4,1))</f>
      </c>
      <c r="AI31" s="112">
        <f>IF(AND(AH31="",MID('入力シート'!$K$14,5,1)="0"),"",MID('入力シート'!$K$14,5,1))</f>
      </c>
      <c r="AJ31" s="110">
        <f>IF(AND(AI31="",MID('入力シート'!$K$14,6,1)="0"),"",MID('入力シート'!$K$14,6,1))</f>
      </c>
      <c r="AK31" s="111">
        <f>IF(AND(AJ31="",MID('入力シート'!$K$14,7,1)="0"),"",MID('入力シート'!$K$14,7,1))</f>
      </c>
      <c r="AL31" s="112">
        <f>IF(AND(AK31="",MID('入力シート'!$K$14,8,1)="0"),"",MID('入力シート'!$K$14,8,1))</f>
      </c>
      <c r="AM31" s="110">
        <f>IF(AND(AL31="",MID('入力シート'!$K$14,9,1)="0"),"",MID('入力シート'!$K$14,9,1))</f>
      </c>
      <c r="AN31" s="111">
        <f>IF(AND(AM31="",MID('入力シート'!$K$14,10,1)="0"),"",MID('入力シート'!$K$14,10,1))</f>
      </c>
      <c r="AO31" s="113">
        <f>RIGHT('入力シート'!$K$14,1)</f>
      </c>
      <c r="AQ31" s="278"/>
      <c r="AR31" s="279"/>
      <c r="AS31" s="275"/>
      <c r="AT31" s="236"/>
      <c r="AU31" s="236"/>
      <c r="AV31" s="236"/>
      <c r="AW31" s="236"/>
      <c r="AX31" s="236"/>
      <c r="AY31" s="289"/>
      <c r="AZ31" s="126">
        <f>IF(LEFT('入力シート'!$K$14,1)="0","",LEFT('入力シート'!$K$14,1))</f>
      </c>
      <c r="BA31" s="109">
        <f>IF(AND(AZ31="",MID('入力シート'!$K$14,2,1)="0"),"",MID('入力シート'!$K$14,2,1))</f>
      </c>
      <c r="BB31" s="110">
        <f>IF(AND(BA$31="",MID('入力シート'!$K$14,3,1)="0"),"",MID('入力シート'!$K$14,3,1))</f>
      </c>
      <c r="BC31" s="111">
        <f>IF(AND(BB31="",MID('入力シート'!$K$14,4,1)="0"),"",MID('入力シート'!$K$14,4,1))</f>
      </c>
      <c r="BD31" s="112">
        <f>IF(AND(BC31="",MID('入力シート'!$K$14,5,1)="0"),"",MID('入力シート'!$K$14,5,1))</f>
      </c>
      <c r="BE31" s="134">
        <f>IF(AND(BD31="",MID('入力シート'!$K$14,6,1)="0"),"",MID('入力シート'!$K$14,6,1))</f>
      </c>
      <c r="BF31" s="111">
        <f>IF(AND(BE31="",MID('入力シート'!$K$14,7,1)="0"),"",MID('入力シート'!$K$14,7,1))</f>
      </c>
      <c r="BG31" s="134">
        <f>IF(AND(BF31="",MID('入力シート'!$K$14,8,1)="0"),"",MID('入力シート'!$K$14,8,1))</f>
      </c>
      <c r="BH31" s="110">
        <f>IF(AND(BG31="",MID('入力シート'!$K$14,9,1)="0"),"",MID('入力シート'!$K$14,9,1))</f>
      </c>
      <c r="BI31" s="111">
        <f>IF(AND(BH31="",MID('入力シート'!$K$14,10,1)="0"),"",MID('入力シート'!$K$14,10,1))</f>
      </c>
      <c r="BJ31" s="138">
        <f>RIGHT('入力シート'!$K$14,1)</f>
      </c>
      <c r="BK31" s="161"/>
      <c r="BL31" s="537"/>
      <c r="BM31" s="529"/>
    </row>
    <row r="32" spans="1:65" ht="4.5" customHeight="1">
      <c r="A32" s="278"/>
      <c r="B32" s="279"/>
      <c r="C32" s="263" t="s">
        <v>5</v>
      </c>
      <c r="D32" s="264"/>
      <c r="E32" s="264"/>
      <c r="F32" s="264"/>
      <c r="G32" s="264"/>
      <c r="H32" s="265"/>
      <c r="I32" s="258" t="s">
        <v>29</v>
      </c>
      <c r="J32" s="244">
        <f>IF(LEFT('入力シート'!$K$15,1)="0","",LEFT('入力シート'!$K$15,1))</f>
      </c>
      <c r="K32" s="252">
        <f>IF(AND(J32="",MID('入力シート'!$K$15,2,1)="0"),"",MID('入力シート'!$K$15,2,1))</f>
      </c>
      <c r="L32" s="244">
        <f>IF(AND(K$32="",MID('入力シート'!$K$15,3,1)="0"),"",MID('入力シート'!$K$15,3,1))</f>
      </c>
      <c r="M32" s="256">
        <f>IF(AND(L32="",MID('入力シート'!$K$15,4,1)="0"),"",MID('入力シート'!$K$15,4,1))</f>
      </c>
      <c r="N32" s="252">
        <f>IF(AND(M32="",MID('入力シート'!$K$15,5,1)="0"),"",MID('入力シート'!$K$15,5,1))</f>
      </c>
      <c r="O32" s="250">
        <f>IF(AND(N32="",MID('入力シート'!$K$15,6,1)="0"),"",MID('入力シート'!$K$15,6,1))</f>
      </c>
      <c r="P32" s="234">
        <f>IF(AND(O32="",MID('入力シート'!$K$15,7,1)="0"),"",MID('入力シート'!$K$15,7,1))</f>
      </c>
      <c r="Q32" s="250">
        <f>IF(AND(P32="",MID('入力シート'!$K$15,8,1)="0"),"",MID('入力シート'!$K$15,8,1))</f>
      </c>
      <c r="R32" s="244">
        <f>IF(AND(Q32="",MID('入力シート'!$K$15,9,1)="0"),"",MID('入力シート'!$K$15,9,1))</f>
      </c>
      <c r="S32" s="234">
        <f>IF(AND(R32="",MID('入力シート'!$K$15,10,1)="0"),"",MID('入力シート'!$K$15,10,1))</f>
      </c>
      <c r="T32" s="247">
        <f>RIGHT('入力シート'!$K$15,1)</f>
      </c>
      <c r="V32" s="278"/>
      <c r="W32" s="279"/>
      <c r="X32" s="236" t="s">
        <v>5</v>
      </c>
      <c r="Y32" s="236"/>
      <c r="Z32" s="236"/>
      <c r="AA32" s="236"/>
      <c r="AB32" s="236"/>
      <c r="AC32" s="236"/>
      <c r="AD32" s="289" t="s">
        <v>119</v>
      </c>
      <c r="AE32" s="66">
        <v>87</v>
      </c>
      <c r="AF32" s="48"/>
      <c r="AG32" s="52"/>
      <c r="AH32" s="53"/>
      <c r="AI32" s="54"/>
      <c r="AJ32" s="52"/>
      <c r="AK32" s="53"/>
      <c r="AL32" s="54"/>
      <c r="AM32" s="52"/>
      <c r="AN32" s="53"/>
      <c r="AO32" s="67">
        <v>97</v>
      </c>
      <c r="AQ32" s="278"/>
      <c r="AR32" s="279"/>
      <c r="AS32" s="275" t="s">
        <v>5</v>
      </c>
      <c r="AT32" s="236"/>
      <c r="AU32" s="236"/>
      <c r="AV32" s="236"/>
      <c r="AW32" s="236"/>
      <c r="AX32" s="236"/>
      <c r="AY32" s="289" t="s">
        <v>119</v>
      </c>
      <c r="AZ32" s="68">
        <v>87</v>
      </c>
      <c r="BA32" s="47"/>
      <c r="BB32" s="50"/>
      <c r="BC32" s="49"/>
      <c r="BD32" s="51"/>
      <c r="BE32" s="31"/>
      <c r="BF32" s="49"/>
      <c r="BG32" s="31"/>
      <c r="BH32" s="50"/>
      <c r="BI32" s="49"/>
      <c r="BJ32" s="90">
        <v>97</v>
      </c>
      <c r="BK32" s="161"/>
      <c r="BL32" s="537"/>
      <c r="BM32" s="529"/>
    </row>
    <row r="33" spans="1:65" ht="12" customHeight="1">
      <c r="A33" s="278"/>
      <c r="B33" s="279"/>
      <c r="C33" s="266"/>
      <c r="D33" s="267"/>
      <c r="E33" s="267"/>
      <c r="F33" s="267"/>
      <c r="G33" s="267"/>
      <c r="H33" s="268"/>
      <c r="I33" s="259"/>
      <c r="J33" s="245"/>
      <c r="K33" s="253"/>
      <c r="L33" s="245"/>
      <c r="M33" s="257"/>
      <c r="N33" s="253"/>
      <c r="O33" s="251"/>
      <c r="P33" s="235"/>
      <c r="Q33" s="251"/>
      <c r="R33" s="245"/>
      <c r="S33" s="235"/>
      <c r="T33" s="248"/>
      <c r="V33" s="278"/>
      <c r="W33" s="279"/>
      <c r="X33" s="236"/>
      <c r="Y33" s="236"/>
      <c r="Z33" s="236"/>
      <c r="AA33" s="236"/>
      <c r="AB33" s="236"/>
      <c r="AC33" s="236"/>
      <c r="AD33" s="289"/>
      <c r="AE33" s="126">
        <f>IF(LEFT('入力シート'!$K$15,1)="0","",LEFT('入力シート'!$K$15,1))</f>
      </c>
      <c r="AF33" s="109">
        <f>IF(AND(AE33="",MID('入力シート'!$K$15,2,1)="0"),"",MID('入力シート'!$K$15,2,1))</f>
      </c>
      <c r="AG33" s="110">
        <f>IF(AND(AF$33="",MID('入力シート'!$K$15,3,1)="0"),"",MID('入力シート'!$K$15,3,1))</f>
      </c>
      <c r="AH33" s="111">
        <f>IF(AND(AG33="",MID('入力シート'!$K$15,4,1)="0"),"",MID('入力シート'!$K$15,4,1))</f>
      </c>
      <c r="AI33" s="112">
        <f>IF(AND(AH33="",MID('入力シート'!$K$15,5,1)="0"),"",MID('入力シート'!$K$15,5,1))</f>
      </c>
      <c r="AJ33" s="110">
        <f>IF(AND(AI33="",MID('入力シート'!$K$15,6,1)="0"),"",MID('入力シート'!$K$15,6,1))</f>
      </c>
      <c r="AK33" s="111">
        <f>IF(AND(AJ33="",MID('入力シート'!$K$15,7,1)="0"),"",MID('入力シート'!$K$15,7,1))</f>
      </c>
      <c r="AL33" s="112">
        <f>IF(AND(AK33="",MID('入力シート'!$K$15,8,1)="0"),"",MID('入力シート'!$K$15,8,1))</f>
      </c>
      <c r="AM33" s="110">
        <f>IF(AND(AL33="",MID('入力シート'!$K$15,9,1)="0"),"",MID('入力シート'!$K$15,9,1))</f>
      </c>
      <c r="AN33" s="111">
        <f>IF(AND(AM33="",MID('入力シート'!$K$15,10,1)="0"),"",MID('入力シート'!$K$15,10,1))</f>
      </c>
      <c r="AO33" s="113">
        <f>RIGHT('入力シート'!$K$15,1)</f>
      </c>
      <c r="AQ33" s="278"/>
      <c r="AR33" s="279"/>
      <c r="AS33" s="275"/>
      <c r="AT33" s="236"/>
      <c r="AU33" s="236"/>
      <c r="AV33" s="236"/>
      <c r="AW33" s="236"/>
      <c r="AX33" s="236"/>
      <c r="AY33" s="289"/>
      <c r="AZ33" s="126">
        <f>IF(LEFT('入力シート'!$K$15,1)="0","",LEFT('入力シート'!$K$15,1))</f>
      </c>
      <c r="BA33" s="109">
        <f>IF(AND(AZ33="",MID('入力シート'!$K$15,2,1)="0"),"",MID('入力シート'!$K$15,2,1))</f>
      </c>
      <c r="BB33" s="110">
        <f>IF(AND(BA$33="",MID('入力シート'!$K$15,3,1)="0"),"",MID('入力シート'!$K$15,3,1))</f>
      </c>
      <c r="BC33" s="111">
        <f>IF(AND(BB33="",MID('入力シート'!$K$15,4,1)="0"),"",MID('入力シート'!$K$15,4,1))</f>
      </c>
      <c r="BD33" s="112">
        <f>IF(AND(BC33="",MID('入力シート'!$K$15,5,1)="0"),"",MID('入力シート'!$K$15,5,1))</f>
      </c>
      <c r="BE33" s="134">
        <f>IF(AND(BD33="",MID('入力シート'!$K$15,6,1)="0"),"",MID('入力シート'!$K$15,6,1))</f>
      </c>
      <c r="BF33" s="111">
        <f>IF(AND(BE33="",MID('入力シート'!$K$15,7,1)="0"),"",MID('入力シート'!$K$15,7,1))</f>
      </c>
      <c r="BG33" s="134">
        <f>IF(AND(BF33="",MID('入力シート'!$K$15,8,1)="0"),"",MID('入力シート'!$K$15,8,1))</f>
      </c>
      <c r="BH33" s="110">
        <f>IF(AND(BG33="",MID('入力シート'!$K$15,9,1)="0"),"",MID('入力シート'!$K$15,9,1))</f>
      </c>
      <c r="BI33" s="111">
        <f>IF(AND(BH33="",MID('入力シート'!$K$15,10,1)="0"),"",MID('入力シート'!$K$15,10,1))</f>
      </c>
      <c r="BJ33" s="138">
        <f>RIGHT('入力シート'!$K$15,1)</f>
      </c>
      <c r="BK33" s="161"/>
      <c r="BL33" s="537"/>
      <c r="BM33" s="529"/>
    </row>
    <row r="34" spans="1:65" ht="4.5" customHeight="1">
      <c r="A34" s="278"/>
      <c r="B34" s="279"/>
      <c r="C34" s="282" t="s">
        <v>6</v>
      </c>
      <c r="D34" s="283"/>
      <c r="E34" s="283"/>
      <c r="F34" s="283"/>
      <c r="G34" s="283"/>
      <c r="H34" s="284"/>
      <c r="I34" s="258" t="s">
        <v>30</v>
      </c>
      <c r="J34" s="249">
        <f>IF(LEFT('入力シート'!$K$16,1)="0","",LEFT('入力シート'!$K$16,1))</f>
      </c>
      <c r="K34" s="254">
        <f>IF(AND(J34="",MID('入力シート'!$K$16,2,1)="0"),"",MID('入力シート'!$K$16,2,1))</f>
      </c>
      <c r="L34" s="249">
        <f>IF(AND(K$34="",MID('入力シート'!$K$16,3,1)="0"),"",MID('入力シート'!$K$16,3,1))</f>
      </c>
      <c r="M34" s="255">
        <f>IF(AND(L34="",MID('入力シート'!$K$16,4,1)="0"),"",MID('入力シート'!$K$16,4,1))</f>
      </c>
      <c r="N34" s="254">
        <f>IF(AND(M34="",MID('入力シート'!$K$16,5,1)="0"),"",MID('入力シート'!$K$16,5,1))</f>
      </c>
      <c r="O34" s="249">
        <f>IF(AND(N34="",MID('入力シート'!$K$16,6,1)="0"),"",MID('入力シート'!$K$16,6,1))</f>
      </c>
      <c r="P34" s="233">
        <f>IF(AND(O34="",MID('入力シート'!$K$16,7,1)="0"),"",MID('入力シート'!$K$16,7,1))</f>
      </c>
      <c r="Q34" s="249">
        <f>IF(AND(P34="",MID('入力シート'!$K$16,8,1)="0"),"",MID('入力シート'!$K$16,8,1))</f>
      </c>
      <c r="R34" s="243">
        <f>IF(AND(Q34="",MID('入力シート'!$K$16,9,1)="0"),"",MID('入力シート'!$K$16,9,1))</f>
      </c>
      <c r="S34" s="233">
        <f>IF(AND(R34="",MID('入力シート'!$K$16,10,1)="0"),"",MID('入力シート'!$K$16,10,1))</f>
      </c>
      <c r="T34" s="246">
        <f>RIGHT('入力シート'!$K$16,1)</f>
      </c>
      <c r="V34" s="278"/>
      <c r="W34" s="279"/>
      <c r="X34" s="236" t="s">
        <v>6</v>
      </c>
      <c r="Y34" s="236"/>
      <c r="Z34" s="236"/>
      <c r="AA34" s="236"/>
      <c r="AB34" s="236"/>
      <c r="AC34" s="236"/>
      <c r="AD34" s="289" t="s">
        <v>120</v>
      </c>
      <c r="AE34" s="66">
        <v>98</v>
      </c>
      <c r="AF34" s="48"/>
      <c r="AG34" s="52"/>
      <c r="AH34" s="53"/>
      <c r="AI34" s="54"/>
      <c r="AJ34" s="52"/>
      <c r="AK34" s="53"/>
      <c r="AL34" s="54"/>
      <c r="AM34" s="52"/>
      <c r="AN34" s="53"/>
      <c r="AO34" s="67">
        <v>108</v>
      </c>
      <c r="AQ34" s="278"/>
      <c r="AR34" s="279"/>
      <c r="AS34" s="275" t="s">
        <v>6</v>
      </c>
      <c r="AT34" s="236"/>
      <c r="AU34" s="236"/>
      <c r="AV34" s="236"/>
      <c r="AW34" s="236"/>
      <c r="AX34" s="236"/>
      <c r="AY34" s="289" t="s">
        <v>120</v>
      </c>
      <c r="AZ34" s="68">
        <v>98</v>
      </c>
      <c r="BA34" s="47"/>
      <c r="BB34" s="50"/>
      <c r="BC34" s="49"/>
      <c r="BD34" s="51"/>
      <c r="BE34" s="31"/>
      <c r="BF34" s="49"/>
      <c r="BG34" s="31"/>
      <c r="BH34" s="50"/>
      <c r="BI34" s="49"/>
      <c r="BJ34" s="90">
        <v>108</v>
      </c>
      <c r="BK34" s="161"/>
      <c r="BL34" s="537"/>
      <c r="BM34" s="529"/>
    </row>
    <row r="35" spans="1:65" ht="12" customHeight="1">
      <c r="A35" s="278"/>
      <c r="B35" s="279"/>
      <c r="C35" s="282"/>
      <c r="D35" s="283"/>
      <c r="E35" s="283"/>
      <c r="F35" s="283"/>
      <c r="G35" s="283"/>
      <c r="H35" s="284"/>
      <c r="I35" s="259"/>
      <c r="J35" s="249"/>
      <c r="K35" s="254"/>
      <c r="L35" s="249"/>
      <c r="M35" s="255"/>
      <c r="N35" s="254"/>
      <c r="O35" s="249"/>
      <c r="P35" s="233"/>
      <c r="Q35" s="249"/>
      <c r="R35" s="243"/>
      <c r="S35" s="233"/>
      <c r="T35" s="246"/>
      <c r="V35" s="278"/>
      <c r="W35" s="279"/>
      <c r="X35" s="236"/>
      <c r="Y35" s="236"/>
      <c r="Z35" s="236"/>
      <c r="AA35" s="236"/>
      <c r="AB35" s="236"/>
      <c r="AC35" s="236"/>
      <c r="AD35" s="289"/>
      <c r="AE35" s="126">
        <f>IF(LEFT('入力シート'!$K$16,1)="0","",LEFT('入力シート'!$K$16,1))</f>
      </c>
      <c r="AF35" s="109">
        <f>IF(AND(AE35="",MID('入力シート'!$K$16,2,1)="0"),"",MID('入力シート'!$K$16,2,1))</f>
      </c>
      <c r="AG35" s="110">
        <f>IF(AND(AF$35="",MID('入力シート'!$K$16,3,1)="0"),"",MID('入力シート'!$K$16,3,1))</f>
      </c>
      <c r="AH35" s="111">
        <f>IF(AND(AG35="",MID('入力シート'!$K$16,4,1)="0"),"",MID('入力シート'!$K$16,4,1))</f>
      </c>
      <c r="AI35" s="112">
        <f>IF(AND(AH35="",MID('入力シート'!$K$16,5,1)="0"),"",MID('入力シート'!$K$16,5,1))</f>
      </c>
      <c r="AJ35" s="110">
        <f>IF(AND(AI35="",MID('入力シート'!$K$16,6,1)="0"),"",MID('入力シート'!$K$16,6,1))</f>
      </c>
      <c r="AK35" s="111">
        <f>IF(AND(AJ35="",MID('入力シート'!$K$16,7,1)="0"),"",MID('入力シート'!$K$16,7,1))</f>
      </c>
      <c r="AL35" s="112">
        <f>IF(AND(AK35="",MID('入力シート'!$K$16,8,1)="0"),"",MID('入力シート'!$K$16,8,1))</f>
      </c>
      <c r="AM35" s="110">
        <f>IF(AND(AL35="",MID('入力シート'!$K$16,9,1)="0"),"",MID('入力シート'!$K$16,9,1))</f>
      </c>
      <c r="AN35" s="111">
        <f>IF(AND(AM35="",MID('入力シート'!$K$16,10,1)="0"),"",MID('入力シート'!$K$16,10,1))</f>
      </c>
      <c r="AO35" s="113">
        <f>RIGHT('入力シート'!$K$16,1)</f>
      </c>
      <c r="AQ35" s="278"/>
      <c r="AR35" s="279"/>
      <c r="AS35" s="275"/>
      <c r="AT35" s="236"/>
      <c r="AU35" s="236"/>
      <c r="AV35" s="236"/>
      <c r="AW35" s="236"/>
      <c r="AX35" s="236"/>
      <c r="AY35" s="289"/>
      <c r="AZ35" s="126">
        <f>IF(LEFT('入力シート'!$K$16,1)="0","",LEFT('入力シート'!$K$16,1))</f>
      </c>
      <c r="BA35" s="109">
        <f>IF(AND(AZ35="",MID('入力シート'!$K$16,2,1)="0"),"",MID('入力シート'!$K$16,2,1))</f>
      </c>
      <c r="BB35" s="110">
        <f>IF(AND(BA$35="",MID('入力シート'!$K$16,3,1)="0"),"",MID('入力シート'!$K$16,3,1))</f>
      </c>
      <c r="BC35" s="111">
        <f>IF(AND(BB35="",MID('入力シート'!$K$16,4,1)="0"),"",MID('入力シート'!$K$16,4,1))</f>
      </c>
      <c r="BD35" s="112">
        <f>IF(AND(BC35="",MID('入力シート'!$K$16,5,1)="0"),"",MID('入力シート'!$K$16,5,1))</f>
      </c>
      <c r="BE35" s="134">
        <f>IF(AND(BD35="",MID('入力シート'!$K$16,6,1)="0"),"",MID('入力シート'!$K$16,6,1))</f>
      </c>
      <c r="BF35" s="111">
        <f>IF(AND(BE35="",MID('入力シート'!$K$16,7,1)="0"),"",MID('入力シート'!$K$16,7,1))</f>
      </c>
      <c r="BG35" s="134">
        <f>IF(AND(BF35="",MID('入力シート'!$K$16,8,1)="0"),"",MID('入力シート'!$K$16,8,1))</f>
      </c>
      <c r="BH35" s="110">
        <f>IF(AND(BG35="",MID('入力シート'!$K$16,9,1)="0"),"",MID('入力シート'!$K$16,9,1))</f>
      </c>
      <c r="BI35" s="111">
        <f>IF(AND(BH35="",MID('入力シート'!$K$16,10,1)="0"),"",MID('入力シート'!$K$16,10,1))</f>
      </c>
      <c r="BJ35" s="138">
        <f>RIGHT('入力シート'!$K$16,1)</f>
      </c>
      <c r="BK35" s="161"/>
      <c r="BL35" s="537"/>
      <c r="BM35" s="529"/>
    </row>
    <row r="36" spans="1:65" ht="4.5" customHeight="1">
      <c r="A36" s="278"/>
      <c r="B36" s="279"/>
      <c r="C36" s="263" t="s">
        <v>7</v>
      </c>
      <c r="D36" s="264"/>
      <c r="E36" s="264"/>
      <c r="F36" s="264"/>
      <c r="G36" s="264"/>
      <c r="H36" s="265"/>
      <c r="I36" s="258" t="s">
        <v>31</v>
      </c>
      <c r="J36" s="244">
        <f>IF(LEFT('入力シート'!$K$17,1)="0","",LEFT('入力シート'!$K$17,1))</f>
      </c>
      <c r="K36" s="252">
        <f>IF(AND(J36="",MID('入力シート'!$K$17,2,1)="0"),"",MID('入力シート'!$K$17,2,1))</f>
      </c>
      <c r="L36" s="244">
        <f>IF(AND(K$36="",MID('入力シート'!$K$17,3,1)="0"),"",MID('入力シート'!$K$17,3,1))</f>
      </c>
      <c r="M36" s="256">
        <f>IF(AND(L36="",MID('入力シート'!$K$17,4,1)="0"),"",MID('入力シート'!$K$17,4,1))</f>
      </c>
      <c r="N36" s="252">
        <f>IF(AND(M36="",MID('入力シート'!$K$17,5,1)="0"),"",MID('入力シート'!$K$17,5,1))</f>
      </c>
      <c r="O36" s="250">
        <f>IF(AND(N36="",MID('入力シート'!$K$17,6,1)="0"),"",MID('入力シート'!$K$17,6,1))</f>
      </c>
      <c r="P36" s="234">
        <f>IF(AND(O36="",MID('入力シート'!$K$17,7,1)="0"),"",MID('入力シート'!$K$17,7,1))</f>
      </c>
      <c r="Q36" s="250">
        <f>IF(AND(P36="",MID('入力シート'!$K$17,8,1)="0"),"",MID('入力シート'!$K$17,8,1))</f>
      </c>
      <c r="R36" s="244">
        <f>IF(AND(Q36="",MID('入力シート'!$K$17,9,1)="0"),"",MID('入力シート'!$K$17,9,1))</f>
      </c>
      <c r="S36" s="234">
        <f>IF(AND(R36="",MID('入力シート'!$K$17,10,1)="0"),"",MID('入力シート'!$K$17,10,1))</f>
      </c>
      <c r="T36" s="247">
        <f>RIGHT('入力シート'!$K$17,1)</f>
      </c>
      <c r="V36" s="278"/>
      <c r="W36" s="279"/>
      <c r="X36" s="236" t="s">
        <v>7</v>
      </c>
      <c r="Y36" s="236"/>
      <c r="Z36" s="236"/>
      <c r="AA36" s="236"/>
      <c r="AB36" s="236"/>
      <c r="AC36" s="236"/>
      <c r="AD36" s="289" t="s">
        <v>121</v>
      </c>
      <c r="AE36" s="66">
        <v>109</v>
      </c>
      <c r="AF36" s="48"/>
      <c r="AG36" s="52"/>
      <c r="AH36" s="53"/>
      <c r="AI36" s="54"/>
      <c r="AJ36" s="52"/>
      <c r="AK36" s="53"/>
      <c r="AL36" s="54"/>
      <c r="AM36" s="52"/>
      <c r="AN36" s="53"/>
      <c r="AO36" s="67">
        <v>119</v>
      </c>
      <c r="AQ36" s="278"/>
      <c r="AR36" s="279"/>
      <c r="AS36" s="275" t="s">
        <v>7</v>
      </c>
      <c r="AT36" s="236"/>
      <c r="AU36" s="236"/>
      <c r="AV36" s="236"/>
      <c r="AW36" s="236"/>
      <c r="AX36" s="236"/>
      <c r="AY36" s="289" t="s">
        <v>121</v>
      </c>
      <c r="AZ36" s="68">
        <v>109</v>
      </c>
      <c r="BA36" s="47"/>
      <c r="BB36" s="50"/>
      <c r="BC36" s="49"/>
      <c r="BD36" s="51"/>
      <c r="BE36" s="31"/>
      <c r="BF36" s="49"/>
      <c r="BG36" s="31"/>
      <c r="BH36" s="50"/>
      <c r="BI36" s="49"/>
      <c r="BJ36" s="90">
        <v>119</v>
      </c>
      <c r="BK36" s="161"/>
      <c r="BL36" s="537"/>
      <c r="BM36" s="529"/>
    </row>
    <row r="37" spans="1:65" ht="12" customHeight="1">
      <c r="A37" s="278"/>
      <c r="B37" s="279"/>
      <c r="C37" s="282"/>
      <c r="D37" s="283"/>
      <c r="E37" s="283"/>
      <c r="F37" s="283"/>
      <c r="G37" s="283"/>
      <c r="H37" s="284"/>
      <c r="I37" s="259"/>
      <c r="J37" s="245"/>
      <c r="K37" s="253"/>
      <c r="L37" s="245"/>
      <c r="M37" s="257"/>
      <c r="N37" s="253"/>
      <c r="O37" s="251"/>
      <c r="P37" s="235"/>
      <c r="Q37" s="251"/>
      <c r="R37" s="245"/>
      <c r="S37" s="235"/>
      <c r="T37" s="248"/>
      <c r="V37" s="278"/>
      <c r="W37" s="279"/>
      <c r="X37" s="236"/>
      <c r="Y37" s="236"/>
      <c r="Z37" s="236"/>
      <c r="AA37" s="236"/>
      <c r="AB37" s="236"/>
      <c r="AC37" s="236"/>
      <c r="AD37" s="289"/>
      <c r="AE37" s="126">
        <f>IF(LEFT('入力シート'!$K$17,1)="0","",LEFT('入力シート'!$K$17,1))</f>
      </c>
      <c r="AF37" s="109">
        <f>IF(AND(AE37="",MID('入力シート'!$K$17,2,1)="0"),"",MID('入力シート'!$K$17,2,1))</f>
      </c>
      <c r="AG37" s="110">
        <f>IF(AND(AF$37="",MID('入力シート'!$K$17,3,1)="0"),"",MID('入力シート'!$K$17,3,1))</f>
      </c>
      <c r="AH37" s="111">
        <f>IF(AND(AG37="",MID('入力シート'!$K$17,4,1)="0"),"",MID('入力シート'!$K$17,4,1))</f>
      </c>
      <c r="AI37" s="112">
        <f>IF(AND(AH37="",MID('入力シート'!$K$17,5,1)="0"),"",MID('入力シート'!$K$17,5,1))</f>
      </c>
      <c r="AJ37" s="110">
        <f>IF(AND(AI37="",MID('入力シート'!$K$17,6,1)="0"),"",MID('入力シート'!$K$17,6,1))</f>
      </c>
      <c r="AK37" s="111">
        <f>IF(AND(AJ37="",MID('入力シート'!$K$17,7,1)="0"),"",MID('入力シート'!$K$17,7,1))</f>
      </c>
      <c r="AL37" s="112">
        <f>IF(AND(AK37="",MID('入力シート'!$K$17,8,1)="0"),"",MID('入力シート'!$K$17,8,1))</f>
      </c>
      <c r="AM37" s="110">
        <f>IF(AND(AL37="",MID('入力シート'!$K$17,9,1)="0"),"",MID('入力シート'!$K$17,9,1))</f>
      </c>
      <c r="AN37" s="111">
        <f>IF(AND(AM37="",MID('入力シート'!$K$17,10,1)="0"),"",MID('入力シート'!$K$17,10,1))</f>
      </c>
      <c r="AO37" s="113">
        <f>RIGHT('入力シート'!$K$17,1)</f>
      </c>
      <c r="AQ37" s="278"/>
      <c r="AR37" s="279"/>
      <c r="AS37" s="275"/>
      <c r="AT37" s="236"/>
      <c r="AU37" s="236"/>
      <c r="AV37" s="236"/>
      <c r="AW37" s="236"/>
      <c r="AX37" s="236"/>
      <c r="AY37" s="289"/>
      <c r="AZ37" s="126">
        <f>IF(LEFT('入力シート'!$K$17,1)="0","",LEFT('入力シート'!$K$17,1))</f>
      </c>
      <c r="BA37" s="109">
        <f>IF(AND(AZ37="",MID('入力シート'!$K$17,2,1)="0"),"",MID('入力シート'!$K$17,2,1))</f>
      </c>
      <c r="BB37" s="110">
        <f>IF(AND(BA$37="",MID('入力シート'!$K$17,3,1)="0"),"",MID('入力シート'!$K$17,3,1))</f>
      </c>
      <c r="BC37" s="111">
        <f>IF(AND(BB37="",MID('入力シート'!$K$17,4,1)="0"),"",MID('入力シート'!$K$17,4,1))</f>
      </c>
      <c r="BD37" s="112">
        <f>IF(AND(BC37="",MID('入力シート'!$K$17,5,1)="0"),"",MID('入力シート'!$K$17,5,1))</f>
      </c>
      <c r="BE37" s="134">
        <f>IF(AND(BD37="",MID('入力シート'!$K$17,6,1)="0"),"",MID('入力シート'!$K$17,6,1))</f>
      </c>
      <c r="BF37" s="111">
        <f>IF(AND(BE37="",MID('入力シート'!$K$17,7,1)="0"),"",MID('入力シート'!$K$17,7,1))</f>
      </c>
      <c r="BG37" s="134">
        <f>IF(AND(BF37="",MID('入力シート'!$K$17,8,1)="0"),"",MID('入力シート'!$K$17,8,1))</f>
      </c>
      <c r="BH37" s="110">
        <f>IF(AND(BG37="",MID('入力シート'!$K$17,9,1)="0"),"",MID('入力シート'!$K$17,9,1))</f>
      </c>
      <c r="BI37" s="111">
        <f>IF(AND(BH37="",MID('入力シート'!$K$17,10,1)="0"),"",MID('入力シート'!$K$17,10,1))</f>
      </c>
      <c r="BJ37" s="138">
        <f>RIGHT('入力シート'!$K$17,1)</f>
      </c>
      <c r="BK37" s="161"/>
      <c r="BL37" s="537"/>
      <c r="BM37" s="529"/>
    </row>
    <row r="38" spans="1:65" ht="4.5" customHeight="1">
      <c r="A38" s="278"/>
      <c r="B38" s="279"/>
      <c r="C38" s="237" t="s">
        <v>212</v>
      </c>
      <c r="D38" s="238"/>
      <c r="E38" s="238"/>
      <c r="F38" s="238"/>
      <c r="G38" s="238"/>
      <c r="H38" s="239"/>
      <c r="I38" s="258" t="s">
        <v>32</v>
      </c>
      <c r="J38" s="249">
        <f>IF(LEFT('入力シート'!$K$18,1)="0","",LEFT('入力シート'!$K$18,1))</f>
      </c>
      <c r="K38" s="254">
        <f>IF(AND(J38="",MID('入力シート'!$K$18,2,1)="0"),"",MID('入力シート'!$K$18,2,1))</f>
      </c>
      <c r="L38" s="249">
        <f>IF(AND(K$38="",MID('入力シート'!$K$18,3,1)="0"),"",MID('入力シート'!$K$18,3,1))</f>
      </c>
      <c r="M38" s="255">
        <f>IF(AND(L38="",MID('入力シート'!$K$18,4,1)="0"),"",MID('入力シート'!$K$18,4,1))</f>
      </c>
      <c r="N38" s="254">
        <f>IF(AND(M38="",MID('入力シート'!$K$18,5,1)="0"),"",MID('入力シート'!$K$18,5,1))</f>
      </c>
      <c r="O38" s="249">
        <f>IF(AND(N38="",MID('入力シート'!$K$18,6,1)="0"),"",MID('入力シート'!$K$18,6,1))</f>
      </c>
      <c r="P38" s="233">
        <f>IF(AND(O38="",MID('入力シート'!$K$18,7,1)="0"),"",MID('入力シート'!$K$18,7,1))</f>
      </c>
      <c r="Q38" s="249">
        <f>IF(AND(P38="",MID('入力シート'!$K$18,8,1)="0"),"",MID('入力シート'!$K$18,8,1))</f>
      </c>
      <c r="R38" s="243">
        <f>IF(AND(Q38="",MID('入力シート'!$K$18,9,1)="0"),"",MID('入力シート'!$K$18,9,1))</f>
      </c>
      <c r="S38" s="233">
        <f>IF(AND(R38="",MID('入力シート'!$K$18,10,1)="0"),"",MID('入力シート'!$K$18,10,1))</f>
      </c>
      <c r="T38" s="246">
        <f>RIGHT('入力シート'!$K$18,1)</f>
      </c>
      <c r="V38" s="278"/>
      <c r="W38" s="279"/>
      <c r="X38" s="237" t="s">
        <v>212</v>
      </c>
      <c r="Y38" s="238"/>
      <c r="Z38" s="238"/>
      <c r="AA38" s="238"/>
      <c r="AB38" s="238"/>
      <c r="AC38" s="239"/>
      <c r="AD38" s="289" t="s">
        <v>122</v>
      </c>
      <c r="AE38" s="66">
        <v>120</v>
      </c>
      <c r="AF38" s="48"/>
      <c r="AG38" s="52"/>
      <c r="AH38" s="53"/>
      <c r="AI38" s="54"/>
      <c r="AJ38" s="52"/>
      <c r="AK38" s="53"/>
      <c r="AL38" s="54"/>
      <c r="AM38" s="52"/>
      <c r="AN38" s="53"/>
      <c r="AO38" s="67">
        <v>130</v>
      </c>
      <c r="AQ38" s="278"/>
      <c r="AR38" s="279"/>
      <c r="AS38" s="237" t="s">
        <v>212</v>
      </c>
      <c r="AT38" s="238"/>
      <c r="AU38" s="238"/>
      <c r="AV38" s="238"/>
      <c r="AW38" s="238"/>
      <c r="AX38" s="239"/>
      <c r="AY38" s="289" t="s">
        <v>122</v>
      </c>
      <c r="AZ38" s="68">
        <v>120</v>
      </c>
      <c r="BA38" s="47"/>
      <c r="BB38" s="50"/>
      <c r="BC38" s="49"/>
      <c r="BD38" s="51"/>
      <c r="BE38" s="31"/>
      <c r="BF38" s="49"/>
      <c r="BG38" s="31"/>
      <c r="BH38" s="50"/>
      <c r="BI38" s="49"/>
      <c r="BJ38" s="90">
        <v>130</v>
      </c>
      <c r="BK38" s="161"/>
      <c r="BL38" s="537"/>
      <c r="BM38" s="529"/>
    </row>
    <row r="39" spans="1:65" ht="12" customHeight="1" thickBot="1">
      <c r="A39" s="278"/>
      <c r="B39" s="279"/>
      <c r="C39" s="240"/>
      <c r="D39" s="241"/>
      <c r="E39" s="241"/>
      <c r="F39" s="241"/>
      <c r="G39" s="241"/>
      <c r="H39" s="242"/>
      <c r="I39" s="259"/>
      <c r="J39" s="249"/>
      <c r="K39" s="254"/>
      <c r="L39" s="249"/>
      <c r="M39" s="255"/>
      <c r="N39" s="254"/>
      <c r="O39" s="249"/>
      <c r="P39" s="233"/>
      <c r="Q39" s="249"/>
      <c r="R39" s="243"/>
      <c r="S39" s="233"/>
      <c r="T39" s="246"/>
      <c r="V39" s="278"/>
      <c r="W39" s="279"/>
      <c r="X39" s="240"/>
      <c r="Y39" s="241"/>
      <c r="Z39" s="241"/>
      <c r="AA39" s="241"/>
      <c r="AB39" s="241"/>
      <c r="AC39" s="242"/>
      <c r="AD39" s="289"/>
      <c r="AE39" s="126">
        <f>IF(LEFT('入力シート'!$K$18,1)="0","",LEFT('入力シート'!$K$18,1))</f>
      </c>
      <c r="AF39" s="109">
        <f>IF(AND(AE39="",MID('入力シート'!$K$18,2,1)="0"),"",MID('入力シート'!$K$18,2,1))</f>
      </c>
      <c r="AG39" s="110">
        <f>IF(AND(AF$39="",MID('入力シート'!$K$18,3,1)="0"),"",MID('入力シート'!$K$18,3,1))</f>
      </c>
      <c r="AH39" s="111">
        <f>IF(AND(AG39="",MID('入力シート'!$K$18,4,1)="0"),"",MID('入力シート'!$K$18,4,1))</f>
      </c>
      <c r="AI39" s="112">
        <f>IF(AND(AH39="",MID('入力シート'!$K$18,5,1)="0"),"",MID('入力シート'!$K$18,5,1))</f>
      </c>
      <c r="AJ39" s="110">
        <f>IF(AND(AI39="",MID('入力シート'!$K$18,6,1)="0"),"",MID('入力シート'!$K$18,6,1))</f>
      </c>
      <c r="AK39" s="111">
        <f>IF(AND(AJ39="",MID('入力シート'!$K$18,7,1)="0"),"",MID('入力シート'!$K$18,7,1))</f>
      </c>
      <c r="AL39" s="112">
        <f>IF(AND(AK39="",MID('入力シート'!$K$18,8,1)="0"),"",MID('入力シート'!$K$18,8,1))</f>
      </c>
      <c r="AM39" s="110">
        <f>IF(AND(AL39="",MID('入力シート'!$K$18,9,1)="0"),"",MID('入力シート'!$K$18,9,1))</f>
      </c>
      <c r="AN39" s="111">
        <f>IF(AND(AM39="",MID('入力シート'!$K$18,10,1)="0"),"",MID('入力シート'!$K$18,10,1))</f>
      </c>
      <c r="AO39" s="113">
        <f>RIGHT('入力シート'!$K$18,1)</f>
      </c>
      <c r="AQ39" s="278"/>
      <c r="AR39" s="279"/>
      <c r="AS39" s="240"/>
      <c r="AT39" s="241"/>
      <c r="AU39" s="241"/>
      <c r="AV39" s="241"/>
      <c r="AW39" s="241"/>
      <c r="AX39" s="242"/>
      <c r="AY39" s="289"/>
      <c r="AZ39" s="136">
        <f>IF(LEFT('入力シート'!$K$18,1)="0","",LEFT('入力シート'!$K$18,1))</f>
      </c>
      <c r="BA39" s="115">
        <f>IF(AND(AZ39="",MID('入力シート'!$K$18,2,1)="0"),"",MID('入力シート'!$K$18,2,1))</f>
      </c>
      <c r="BB39" s="116">
        <f>IF(AND(BA$39="",MID('入力シート'!$K$18,3,1)="0"),"",MID('入力シート'!$K$18,3,1))</f>
      </c>
      <c r="BC39" s="117">
        <f>IF(AND(BB39="",MID('入力シート'!$K$18,4,1)="0"),"",MID('入力シート'!$K$18,4,1))</f>
      </c>
      <c r="BD39" s="118">
        <f>IF(AND(BC39="",MID('入力シート'!$K$18,5,1)="0"),"",MID('入力シート'!$K$18,5,1))</f>
      </c>
      <c r="BE39" s="119">
        <f>IF(AND(BD39="",MID('入力シート'!$K$18,6,1)="0"),"",MID('入力シート'!$K$18,6,1))</f>
      </c>
      <c r="BF39" s="117">
        <f>IF(AND(BE39="",MID('入力シート'!$K$18,7,1)="0"),"",MID('入力シート'!$K$18,7,1))</f>
      </c>
      <c r="BG39" s="119">
        <f>IF(AND(BF39="",MID('入力シート'!$K$18,8,1)="0"),"",MID('入力シート'!$K$18,8,1))</f>
      </c>
      <c r="BH39" s="116">
        <f>IF(AND(BG39="",MID('入力シート'!$K$18,9,1)="0"),"",MID('入力シート'!$K$18,9,1))</f>
      </c>
      <c r="BI39" s="117">
        <f>IF(AND(BH39="",MID('入力シート'!$K$18,10,1)="0"),"",MID('入力シート'!$K$18,10,1))</f>
      </c>
      <c r="BJ39" s="139">
        <f>RIGHT('入力シート'!$K$18,1)</f>
      </c>
      <c r="BK39" s="161"/>
      <c r="BL39" s="537"/>
      <c r="BM39" s="529"/>
    </row>
    <row r="40" spans="1:65" ht="14.25" customHeight="1" thickBot="1">
      <c r="A40" s="278"/>
      <c r="B40" s="279"/>
      <c r="C40" s="285" t="s">
        <v>87</v>
      </c>
      <c r="D40" s="286"/>
      <c r="E40" s="286"/>
      <c r="F40" s="286"/>
      <c r="G40" s="286"/>
      <c r="H40" s="231"/>
      <c r="I40" s="38" t="s">
        <v>33</v>
      </c>
      <c r="J40" s="103">
        <f>IF(LEFT('入力シート'!$K$19,1)="0","",LEFT('入力シート'!$K$19,1))</f>
      </c>
      <c r="K40" s="104">
        <f>IF(AND(J40="",MID('入力シート'!$K$19,2,1)="0"),"",MID('入力シート'!$K$19,2,1))</f>
      </c>
      <c r="L40" s="103">
        <f>IF(AND(K$40="",MID('入力シート'!$K$19,3,1)="0"),"",MID('入力シート'!$K$19,3,1))</f>
      </c>
      <c r="M40" s="199">
        <f>IF(AND(L40="",MID('入力シート'!$K$19,4,1)="0"),"",MID('入力シート'!$K$19,4,1))</f>
      </c>
      <c r="N40" s="104">
        <f>IF(AND(M40="",MID('入力シート'!$K$19,5,1)="0"),"",MID('入力シート'!$K$19,5,1))</f>
      </c>
      <c r="O40" s="105">
        <f>IF(AND(N40="",MID('入力シート'!$K$19,6,1)="0"),"",MID('入力シート'!$K$19,6,1))</f>
      </c>
      <c r="P40" s="106">
        <f>IF(AND(O40="",MID('入力シート'!$K$19,7,1)="0"),"",MID('入力シート'!$K$19,7,1))</f>
      </c>
      <c r="Q40" s="105">
        <f>IF(AND(P40="",MID('入力シート'!$K$19,8,1)="0"),"",MID('入力シート'!$K$19,8,1))</f>
      </c>
      <c r="R40" s="103">
        <f>IF(AND(Q40="",MID('入力シート'!$K$19,9,1)="0"),"",MID('入力シート'!$K$19,9,1))</f>
      </c>
      <c r="S40" s="106">
        <f>IF(AND(R40="",MID('入力シート'!$K$19,10,1)="0"),"",MID('入力シート'!$K$19,10,1))</f>
      </c>
      <c r="T40" s="107">
        <f>RIGHT('入力シート'!$K$19,1)</f>
      </c>
      <c r="V40" s="278"/>
      <c r="W40" s="279"/>
      <c r="X40" s="232" t="s">
        <v>87</v>
      </c>
      <c r="Y40" s="232"/>
      <c r="Z40" s="232"/>
      <c r="AA40" s="232"/>
      <c r="AB40" s="232"/>
      <c r="AC40" s="232"/>
      <c r="AD40" s="58" t="s">
        <v>123</v>
      </c>
      <c r="AE40" s="127">
        <f>IF(LEFT('入力シート'!$K$19,1)="0","",LEFT('入力シート'!$K$19,1))</f>
      </c>
      <c r="AF40" s="128">
        <f>IF(AND(AE40="",MID('入力シート'!$K$19,2,1)="0"),"",MID('入力シート'!$K$19,2,1))</f>
      </c>
      <c r="AG40" s="129">
        <f>IF(AND(AF$40="",MID('入力シート'!$K$19,3,1)="0"),"",MID('入力シート'!$K$19,3,1))</f>
      </c>
      <c r="AH40" s="130">
        <f>IF(AND(AG40="",MID('入力シート'!$K$19,4,1)="0"),"",MID('入力シート'!$K$19,4,1))</f>
      </c>
      <c r="AI40" s="131">
        <f>IF(AND(AH40="",MID('入力シート'!$K$19,5,1)="0"),"",MID('入力シート'!$K$19,5,1))</f>
      </c>
      <c r="AJ40" s="129">
        <f>IF(AND(AI40="",MID('入力シート'!$K$19,6,1)="0"),"",MID('入力シート'!$K$19,6,1))</f>
      </c>
      <c r="AK40" s="130">
        <f>IF(AND(AJ40="",MID('入力シート'!$K$19,7,1)="0"),"",MID('入力シート'!$K$19,7,1))</f>
      </c>
      <c r="AL40" s="131">
        <f>IF(AND(AK40="",MID('入力シート'!$K$19,8,1)="0"),"",MID('入力シート'!$K$19,8,1))</f>
      </c>
      <c r="AM40" s="129">
        <f>IF(AND(AL40="",MID('入力シート'!$K$19,9,1)="0"),"",MID('入力シート'!$K$19,9,1))</f>
      </c>
      <c r="AN40" s="130">
        <f>IF(AND(AM40="",MID('入力シート'!$K$19,10,1)="0"),"",MID('入力シート'!$K$19,10,1))</f>
      </c>
      <c r="AO40" s="132">
        <f>RIGHT('入力シート'!$K$19,1)</f>
      </c>
      <c r="AQ40" s="278"/>
      <c r="AR40" s="279"/>
      <c r="AS40" s="231" t="s">
        <v>87</v>
      </c>
      <c r="AT40" s="232"/>
      <c r="AU40" s="232"/>
      <c r="AV40" s="232"/>
      <c r="AW40" s="232"/>
      <c r="AX40" s="232"/>
      <c r="AY40" s="46" t="s">
        <v>123</v>
      </c>
      <c r="AZ40" s="121">
        <f>IF(LEFT('入力シート'!$K$19,1)="0","",LEFT('入力シート'!$K$19,1))</f>
      </c>
      <c r="BA40" s="140">
        <f>IF(AND(AZ40="",MID('入力シート'!$K$19,2,1)="0"),"",MID('入力シート'!$K$19,2,1))</f>
      </c>
      <c r="BB40" s="123">
        <f>IF(AND(BA$40="",MID('入力シート'!$K$19,3,1)="0"),"",MID('入力シート'!$K$19,3,1))</f>
      </c>
      <c r="BC40" s="124">
        <f>IF(AND(BB40="",MID('入力シート'!$K$19,4,1)="0"),"",MID('入力シート'!$K$19,4,1))</f>
      </c>
      <c r="BD40" s="125">
        <f>IF(AND(BC40="",MID('入力シート'!$K$19,5,1)="0"),"",MID('入力シート'!$K$19,5,1))</f>
      </c>
      <c r="BE40" s="121">
        <f>IF(AND(BD40="",MID('入力シート'!$K$19,6,1)="0"),"",MID('入力シート'!$K$19,6,1))</f>
      </c>
      <c r="BF40" s="124">
        <f>IF(AND(BE40="",MID('入力シート'!$K$19,7,1)="0"),"",MID('入力シート'!$K$19,7,1))</f>
      </c>
      <c r="BG40" s="121">
        <f>IF(AND(BF40="",MID('入力シート'!$K$19,8,1)="0"),"",MID('入力シート'!$K$19,8,1))</f>
      </c>
      <c r="BH40" s="123">
        <f>IF(AND(BG40="",MID('入力シート'!$K$19,9,1)="0"),"",MID('入力シート'!$K$19,9,1))</f>
      </c>
      <c r="BI40" s="124">
        <f>IF(AND(BH40="",MID('入力シート'!$K$19,10,1)="0"),"",MID('入力シート'!$K$19,10,1))</f>
      </c>
      <c r="BJ40" s="140">
        <f>RIGHT('入力シート'!$K$19,1)</f>
      </c>
      <c r="BK40" s="161"/>
      <c r="BL40" s="537"/>
      <c r="BM40" s="529"/>
    </row>
    <row r="41" spans="1:65" ht="4.5" customHeight="1">
      <c r="A41" s="278"/>
      <c r="B41" s="279"/>
      <c r="C41" s="282" t="s">
        <v>2</v>
      </c>
      <c r="D41" s="283"/>
      <c r="E41" s="283"/>
      <c r="F41" s="283"/>
      <c r="G41" s="283"/>
      <c r="H41" s="284"/>
      <c r="I41" s="258" t="s">
        <v>34</v>
      </c>
      <c r="J41" s="249">
        <f>IF(LEFT('入力シート'!$K$20,1)="0","",LEFT('入力シート'!$K$20,1))</f>
      </c>
      <c r="K41" s="252">
        <f>IF(AND(J41="",MID('入力シート'!$K$20,2,1)="0"),"",MID('入力シート'!$K$20,2,1))</f>
      </c>
      <c r="L41" s="249">
        <f>IF(AND(K$41="",MID('入力シート'!$K$20,3,1)="0"),"",MID('入力シート'!$K$20,3,1))</f>
      </c>
      <c r="M41" s="255">
        <f>IF(AND(L41="",MID('入力シート'!$K$20,4,1)="0"),"",MID('入力シート'!$K$20,4,1))</f>
      </c>
      <c r="N41" s="254">
        <f>IF(AND(M41="",MID('入力シート'!$K$20,5,1)="0"),"",MID('入力シート'!$K$20,5,1))</f>
      </c>
      <c r="O41" s="249">
        <f>IF(AND(N41="",MID('入力シート'!$K$20,6,1)="0"),"",MID('入力シート'!$K$20,6,1))</f>
      </c>
      <c r="P41" s="233">
        <f>IF(AND(O41="",MID('入力シート'!$K$20,7,1)="0"),"",MID('入力シート'!$K$20,7,1))</f>
      </c>
      <c r="Q41" s="249">
        <f>IF(AND(P41="",MID('入力シート'!$K$20,8,1)="0"),"",MID('入力シート'!$K$20,8,1))</f>
      </c>
      <c r="R41" s="243">
        <f>IF(AND(Q41="",MID('入力シート'!$K$20,9,1)="0"),"",MID('入力シート'!$K$20,9,1))</f>
      </c>
      <c r="S41" s="233">
        <f>IF(AND(R41="",MID('入力シート'!$K$20,10,1)="0"),"",MID('入力シート'!$K$20,10,1))</f>
      </c>
      <c r="T41" s="246">
        <f>RIGHT('入力シート'!$K$20,1)</f>
      </c>
      <c r="V41" s="278"/>
      <c r="W41" s="279"/>
      <c r="X41" s="236" t="s">
        <v>2</v>
      </c>
      <c r="Y41" s="236"/>
      <c r="Z41" s="236"/>
      <c r="AA41" s="236"/>
      <c r="AB41" s="236"/>
      <c r="AC41" s="236"/>
      <c r="AD41" s="289" t="s">
        <v>124</v>
      </c>
      <c r="AE41" s="66">
        <v>131</v>
      </c>
      <c r="AF41" s="48"/>
      <c r="AG41" s="52"/>
      <c r="AH41" s="53"/>
      <c r="AI41" s="54"/>
      <c r="AJ41" s="52"/>
      <c r="AK41" s="53"/>
      <c r="AL41" s="55"/>
      <c r="AM41" s="56"/>
      <c r="AN41" s="53"/>
      <c r="AO41" s="67">
        <v>141</v>
      </c>
      <c r="AQ41" s="278"/>
      <c r="AR41" s="279"/>
      <c r="AS41" s="275" t="s">
        <v>2</v>
      </c>
      <c r="AT41" s="236"/>
      <c r="AU41" s="236"/>
      <c r="AV41" s="236"/>
      <c r="AW41" s="236"/>
      <c r="AX41" s="236"/>
      <c r="AY41" s="289" t="s">
        <v>124</v>
      </c>
      <c r="AZ41" s="59">
        <v>131</v>
      </c>
      <c r="BA41" s="60"/>
      <c r="BB41" s="61"/>
      <c r="BC41" s="63"/>
      <c r="BD41" s="64"/>
      <c r="BE41" s="79"/>
      <c r="BF41" s="63"/>
      <c r="BG41" s="79"/>
      <c r="BH41" s="61"/>
      <c r="BI41" s="63"/>
      <c r="BJ41" s="91">
        <v>141</v>
      </c>
      <c r="BK41" s="161"/>
      <c r="BL41" s="537"/>
      <c r="BM41" s="529"/>
    </row>
    <row r="42" spans="1:65" ht="12" customHeight="1">
      <c r="A42" s="278"/>
      <c r="B42" s="279"/>
      <c r="C42" s="282"/>
      <c r="D42" s="283"/>
      <c r="E42" s="283"/>
      <c r="F42" s="283"/>
      <c r="G42" s="283"/>
      <c r="H42" s="284"/>
      <c r="I42" s="259"/>
      <c r="J42" s="249"/>
      <c r="K42" s="253"/>
      <c r="L42" s="249"/>
      <c r="M42" s="255"/>
      <c r="N42" s="254"/>
      <c r="O42" s="249"/>
      <c r="P42" s="233"/>
      <c r="Q42" s="249"/>
      <c r="R42" s="243"/>
      <c r="S42" s="233"/>
      <c r="T42" s="246"/>
      <c r="V42" s="278"/>
      <c r="W42" s="279"/>
      <c r="X42" s="236"/>
      <c r="Y42" s="236"/>
      <c r="Z42" s="236"/>
      <c r="AA42" s="236"/>
      <c r="AB42" s="236"/>
      <c r="AC42" s="236"/>
      <c r="AD42" s="289"/>
      <c r="AE42" s="126">
        <f>IF(LEFT('入力シート'!$K$20,1)="0","",LEFT('入力シート'!$K$20,1))</f>
      </c>
      <c r="AF42" s="109">
        <f>IF(AND(AE42="",MID('入力シート'!$K$20,2,1)="0"),"",MID('入力シート'!$K$20,2,1))</f>
      </c>
      <c r="AG42" s="110">
        <f>IF(AND(AF$42="",MID('入力シート'!$K$20,3,1)="0"),"",MID('入力シート'!$K$20,3,1))</f>
      </c>
      <c r="AH42" s="111">
        <f>IF(AND(AG42="",MID('入力シート'!$K$20,4,1)="0"),"",MID('入力シート'!$K$20,4,1))</f>
      </c>
      <c r="AI42" s="112">
        <f>IF(AND(AH42="",MID('入力シート'!$K$20,5,1)="0"),"",MID('入力シート'!$K$20,5,1))</f>
      </c>
      <c r="AJ42" s="110">
        <f>IF(AND(AI42="",MID('入力シート'!$K$20,6,1)="0"),"",MID('入力シート'!$K$20,6,1))</f>
      </c>
      <c r="AK42" s="111">
        <f>IF(AND(AJ42="",MID('入力シート'!$K$20,7,1)="0"),"",MID('入力シート'!$K$20,7,1))</f>
      </c>
      <c r="AL42" s="133">
        <f>IF(AND(AK42="",MID('入力シート'!$K$20,8,1)="0"),"",MID('入力シート'!$K$20,8,1))</f>
      </c>
      <c r="AM42" s="134">
        <f>IF(AND(AL42="",MID('入力シート'!$K$20,9,1)="0"),"",MID('入力シート'!$K$20,9,1))</f>
      </c>
      <c r="AN42" s="111">
        <f>IF(AND(AM42="",MID('入力シート'!$K$20,10,1)="0"),"",MID('入力シート'!$K$20,10,1))</f>
      </c>
      <c r="AO42" s="113">
        <f>RIGHT('入力シート'!$K$20,1)</f>
      </c>
      <c r="AQ42" s="278"/>
      <c r="AR42" s="279"/>
      <c r="AS42" s="275"/>
      <c r="AT42" s="236"/>
      <c r="AU42" s="236"/>
      <c r="AV42" s="236"/>
      <c r="AW42" s="236"/>
      <c r="AX42" s="236"/>
      <c r="AY42" s="289"/>
      <c r="AZ42" s="126">
        <f>IF(LEFT('入力シート'!$K$20,1)="0","",LEFT('入力シート'!$K$20,1))</f>
      </c>
      <c r="BA42" s="109">
        <f>IF(AND(AZ42="",MID('入力シート'!$K$20,2,1)="0"),"",MID('入力シート'!$K$20,2,1))</f>
      </c>
      <c r="BB42" s="110">
        <f>IF(AND(BA$42="",MID('入力シート'!$K$20,3,1)="0"),"",MID('入力シート'!$K$20,3,1))</f>
      </c>
      <c r="BC42" s="111">
        <f>IF(AND(BB42="",MID('入力シート'!$K$20,4,1)="0"),"",MID('入力シート'!$K$20,4,1))</f>
      </c>
      <c r="BD42" s="112">
        <f>IF(AND(BC42="",MID('入力シート'!$K$20,5,1)="0"),"",MID('入力シート'!$K$20,5,1))</f>
      </c>
      <c r="BE42" s="134">
        <f>IF(AND(BD42="",MID('入力シート'!$K$20,6,1)="0"),"",MID('入力シート'!$K$20,6,1))</f>
      </c>
      <c r="BF42" s="111">
        <f>IF(AND(BE42="",MID('入力シート'!$K$20,7,1)="0"),"",MID('入力シート'!$K$20,7,1))</f>
      </c>
      <c r="BG42" s="134">
        <f>IF(AND(BF42="",MID('入力シート'!$K$20,8,1)="0"),"",MID('入力シート'!$K$20,8,1))</f>
      </c>
      <c r="BH42" s="110">
        <f>IF(AND(BG42="",MID('入力シート'!$K$20,9,1)="0"),"",MID('入力シート'!$K$20,9,1))</f>
      </c>
      <c r="BI42" s="111">
        <f>IF(AND(BH42="",MID('入力シート'!$K$20,10,1)="0"),"",MID('入力シート'!$K$20,10,1))</f>
      </c>
      <c r="BJ42" s="138">
        <f>RIGHT('入力シート'!$K$20,1)</f>
      </c>
      <c r="BK42" s="161"/>
      <c r="BL42" s="537"/>
      <c r="BM42" s="529"/>
    </row>
    <row r="43" spans="1:65" ht="4.5" customHeight="1">
      <c r="A43" s="278"/>
      <c r="B43" s="279"/>
      <c r="C43" s="263" t="s">
        <v>8</v>
      </c>
      <c r="D43" s="264"/>
      <c r="E43" s="264"/>
      <c r="F43" s="264"/>
      <c r="G43" s="264"/>
      <c r="H43" s="265"/>
      <c r="I43" s="258" t="s">
        <v>35</v>
      </c>
      <c r="J43" s="244">
        <f>IF(LEFT('入力シート'!$K$21,1)="0","",LEFT('入力シート'!$K$21,1))</f>
      </c>
      <c r="K43" s="252">
        <f>IF(AND(J43="",MID('入力シート'!$K$21,2,1)="0"),"",MID('入力シート'!$K$21,2,1))</f>
      </c>
      <c r="L43" s="244">
        <f>IF(AND(K$43="",MID('入力シート'!$K$21,3,1)="0"),"",MID('入力シート'!$K$21,3,1))</f>
      </c>
      <c r="M43" s="256">
        <f>IF(AND(L43="",MID('入力シート'!$K$21,4,1)="0"),"",MID('入力シート'!$K$21,4,1))</f>
      </c>
      <c r="N43" s="252">
        <f>IF(AND(M43="",MID('入力シート'!$K$21,5,1)="0"),"",MID('入力シート'!$K$21,5,1))</f>
      </c>
      <c r="O43" s="250">
        <f>IF(AND(N43="",MID('入力シート'!$K$21,6,1)="0"),"",MID('入力シート'!$K$21,6,1))</f>
      </c>
      <c r="P43" s="234">
        <f>IF(AND(O43="",MID('入力シート'!$K$21,7,1)="0"),"",MID('入力シート'!$K$21,7,1))</f>
      </c>
      <c r="Q43" s="250">
        <f>IF(AND(P43="",MID('入力シート'!$K$21,8,1)="0"),"",MID('入力シート'!$K$21,8,1))</f>
      </c>
      <c r="R43" s="244">
        <f>IF(AND(Q43="",MID('入力シート'!$K$21,9,1)="0"),"",MID('入力シート'!$K$21,9,1))</f>
      </c>
      <c r="S43" s="234">
        <f>IF(AND(R43="",MID('入力シート'!$K$21,10,1)="0"),"",MID('入力シート'!$K$21,10,1))</f>
      </c>
      <c r="T43" s="247">
        <f>RIGHT('入力シート'!$K$21,1)</f>
      </c>
      <c r="V43" s="278"/>
      <c r="W43" s="279"/>
      <c r="X43" s="236" t="s">
        <v>8</v>
      </c>
      <c r="Y43" s="236"/>
      <c r="Z43" s="236"/>
      <c r="AA43" s="236"/>
      <c r="AB43" s="236"/>
      <c r="AC43" s="236"/>
      <c r="AD43" s="289" t="s">
        <v>125</v>
      </c>
      <c r="AE43" s="68">
        <v>142</v>
      </c>
      <c r="AF43" s="57"/>
      <c r="AG43" s="52"/>
      <c r="AH43" s="53"/>
      <c r="AI43" s="54"/>
      <c r="AJ43" s="31"/>
      <c r="AK43" s="49"/>
      <c r="AL43" s="48"/>
      <c r="AM43" s="31"/>
      <c r="AN43" s="49"/>
      <c r="AO43" s="69">
        <v>152</v>
      </c>
      <c r="AQ43" s="278"/>
      <c r="AR43" s="279"/>
      <c r="AS43" s="275" t="s">
        <v>8</v>
      </c>
      <c r="AT43" s="236"/>
      <c r="AU43" s="236"/>
      <c r="AV43" s="236"/>
      <c r="AW43" s="236"/>
      <c r="AX43" s="236"/>
      <c r="AY43" s="289" t="s">
        <v>125</v>
      </c>
      <c r="AZ43" s="68">
        <v>142</v>
      </c>
      <c r="BA43" s="47"/>
      <c r="BB43" s="50"/>
      <c r="BC43" s="49"/>
      <c r="BD43" s="51"/>
      <c r="BE43" s="31"/>
      <c r="BF43" s="49"/>
      <c r="BG43" s="31"/>
      <c r="BH43" s="50"/>
      <c r="BI43" s="49"/>
      <c r="BJ43" s="90">
        <v>152</v>
      </c>
      <c r="BK43" s="161"/>
      <c r="BL43" s="537"/>
      <c r="BM43" s="529"/>
    </row>
    <row r="44" spans="1:65" ht="12" customHeight="1">
      <c r="A44" s="278"/>
      <c r="B44" s="279"/>
      <c r="C44" s="266"/>
      <c r="D44" s="267"/>
      <c r="E44" s="267"/>
      <c r="F44" s="267"/>
      <c r="G44" s="267"/>
      <c r="H44" s="268"/>
      <c r="I44" s="259"/>
      <c r="J44" s="245"/>
      <c r="K44" s="253"/>
      <c r="L44" s="245"/>
      <c r="M44" s="257"/>
      <c r="N44" s="253"/>
      <c r="O44" s="251"/>
      <c r="P44" s="235"/>
      <c r="Q44" s="251"/>
      <c r="R44" s="245"/>
      <c r="S44" s="235"/>
      <c r="T44" s="248"/>
      <c r="V44" s="278"/>
      <c r="W44" s="279"/>
      <c r="X44" s="236"/>
      <c r="Y44" s="236"/>
      <c r="Z44" s="236"/>
      <c r="AA44" s="236"/>
      <c r="AB44" s="236"/>
      <c r="AC44" s="236"/>
      <c r="AD44" s="289"/>
      <c r="AE44" s="126">
        <f>IF(LEFT('入力シート'!$K$21,1)="0","",LEFT('入力シート'!$K$21,1))</f>
      </c>
      <c r="AF44" s="135">
        <f>IF(AND(AE44="",MID('入力シート'!$K$21,2,1)="0"),"",MID('入力シート'!$K$21,2,1))</f>
      </c>
      <c r="AG44" s="110">
        <f>IF(AND(AF$44="",MID('入力シート'!$K$21,3,1)="0"),"",MID('入力シート'!$K$21,3,1))</f>
      </c>
      <c r="AH44" s="111">
        <f>IF(AND(AG44="",MID('入力シート'!$K$21,4,1)="0"),"",MID('入力シート'!$K$21,4,1))</f>
      </c>
      <c r="AI44" s="112">
        <f>IF(AND(AH44="",MID('入力シート'!$K$21,5,1)="0"),"",MID('入力シート'!$K$21,5,1))</f>
      </c>
      <c r="AJ44" s="134">
        <f>IF(AND(AI44="",MID('入力シート'!$K$21,6,1)="0"),"",MID('入力シート'!$K$21,6,1))</f>
      </c>
      <c r="AK44" s="111">
        <f>IF(AND(AJ44="",MID('入力シート'!$K$21,7,1)="0"),"",MID('入力シート'!$K$21,7,1))</f>
      </c>
      <c r="AL44" s="109">
        <f>IF(AND(AK44="",MID('入力シート'!$K$21,8,1)="0"),"",MID('入力シート'!$K$21,8,1))</f>
      </c>
      <c r="AM44" s="134">
        <f>IF(AND(AL44="",MID('入力シート'!$K$21,9,1)="0"),"",MID('入力シート'!$K$21,9,1))</f>
      </c>
      <c r="AN44" s="111">
        <f>IF(AND(AM44="",MID('入力シート'!$K$21,10,1)="0"),"",MID('入力シート'!$K$21,10,1))</f>
      </c>
      <c r="AO44" s="113">
        <f>RIGHT('入力シート'!$K$21,1)</f>
      </c>
      <c r="AQ44" s="278"/>
      <c r="AR44" s="279"/>
      <c r="AS44" s="275"/>
      <c r="AT44" s="236"/>
      <c r="AU44" s="236"/>
      <c r="AV44" s="236"/>
      <c r="AW44" s="236"/>
      <c r="AX44" s="236"/>
      <c r="AY44" s="289"/>
      <c r="AZ44" s="126">
        <f>IF(LEFT('入力シート'!$K$21,1)="0","",LEFT('入力シート'!$K$21,1))</f>
      </c>
      <c r="BA44" s="109">
        <f>IF(AND(AZ44="",MID('入力シート'!$K$21,2,1)="0"),"",MID('入力シート'!$K$21,2,1))</f>
      </c>
      <c r="BB44" s="110">
        <f>IF(AND(BA$44="",MID('入力シート'!$K$21,3,1)="0"),"",MID('入力シート'!$K$21,3,1))</f>
      </c>
      <c r="BC44" s="111">
        <f>IF(AND(BB44="",MID('入力シート'!$K$21,4,1)="0"),"",MID('入力シート'!$K$21,4,1))</f>
      </c>
      <c r="BD44" s="112">
        <f>IF(AND(BC44="",MID('入力シート'!$K$21,5,1)="0"),"",MID('入力シート'!$K$21,5,1))</f>
      </c>
      <c r="BE44" s="134">
        <f>IF(AND(BD44="",MID('入力シート'!$K$21,6,1)="0"),"",MID('入力シート'!$K$21,6,1))</f>
      </c>
      <c r="BF44" s="111">
        <f>IF(AND(BE44="",MID('入力シート'!$K$21,7,1)="0"),"",MID('入力シート'!$K$21,7,1))</f>
      </c>
      <c r="BG44" s="134">
        <f>IF(AND(BF44="",MID('入力シート'!$K$21,8,1)="0"),"",MID('入力シート'!$K$21,8,1))</f>
      </c>
      <c r="BH44" s="110">
        <f>IF(AND(BG44="",MID('入力シート'!$K$21,9,1)="0"),"",MID('入力シート'!$K$21,9,1))</f>
      </c>
      <c r="BI44" s="111">
        <f>IF(AND(BH44="",MID('入力シート'!$K$21,10,1)="0"),"",MID('入力シート'!$K$21,10,1))</f>
      </c>
      <c r="BJ44" s="138">
        <f>RIGHT('入力シート'!$K$21,1)</f>
      </c>
      <c r="BK44" s="161"/>
      <c r="BL44" s="537"/>
      <c r="BM44" s="529"/>
    </row>
    <row r="45" spans="1:65" ht="4.5" customHeight="1">
      <c r="A45" s="278"/>
      <c r="B45" s="279"/>
      <c r="C45" s="282" t="s">
        <v>9</v>
      </c>
      <c r="D45" s="283"/>
      <c r="E45" s="283"/>
      <c r="F45" s="283"/>
      <c r="G45" s="283"/>
      <c r="H45" s="284"/>
      <c r="I45" s="258" t="s">
        <v>36</v>
      </c>
      <c r="J45" s="249">
        <f>IF(LEFT('入力シート'!$K$22,1)="0","",LEFT('入力シート'!$K$22,1))</f>
      </c>
      <c r="K45" s="254">
        <f>IF(AND(J45="",MID('入力シート'!$K$22,2,1)="0"),"",MID('入力シート'!$K$22,2,1))</f>
      </c>
      <c r="L45" s="249">
        <f>IF(AND(K$45="",MID('入力シート'!$K$22,3,1)="0"),"",MID('入力シート'!$K$22,3,1))</f>
      </c>
      <c r="M45" s="255">
        <f>IF(AND(L45="",MID('入力シート'!$K$22,4,1)="0"),"",MID('入力シート'!$K$22,4,1))</f>
      </c>
      <c r="N45" s="254">
        <f>IF(AND(M45="",MID('入力シート'!$K$22,5,1)="0"),"",MID('入力シート'!$K$22,5,1))</f>
      </c>
      <c r="O45" s="249">
        <f>IF(AND(N45="",MID('入力シート'!$K$22,6,1)="0"),"",MID('入力シート'!$K$22,6,1))</f>
      </c>
      <c r="P45" s="233">
        <f>IF(AND(O45="",MID('入力シート'!$K$22,7,1)="0"),"",MID('入力シート'!$K$22,7,1))</f>
      </c>
      <c r="Q45" s="249">
        <f>IF(AND(P45="",MID('入力シート'!$K$22,8,1)="0"),"",MID('入力シート'!$K$22,8,1))</f>
      </c>
      <c r="R45" s="243">
        <f>IF(AND(Q45="",MID('入力シート'!$K$22,9,1)="0"),"",MID('入力シート'!$K$22,9,1))</f>
      </c>
      <c r="S45" s="233">
        <f>IF(AND(R45="",MID('入力シート'!$K$22,10,1)="0"),"",MID('入力シート'!$K$22,10,1))</f>
      </c>
      <c r="T45" s="246">
        <f>RIGHT('入力シート'!$K$22,1)</f>
      </c>
      <c r="V45" s="278"/>
      <c r="W45" s="279"/>
      <c r="X45" s="236" t="s">
        <v>9</v>
      </c>
      <c r="Y45" s="236"/>
      <c r="Z45" s="236"/>
      <c r="AA45" s="236"/>
      <c r="AB45" s="236"/>
      <c r="AC45" s="236"/>
      <c r="AD45" s="289" t="s">
        <v>126</v>
      </c>
      <c r="AE45" s="68">
        <v>153</v>
      </c>
      <c r="AF45" s="57"/>
      <c r="AG45" s="50"/>
      <c r="AH45" s="49"/>
      <c r="AI45" s="51"/>
      <c r="AJ45" s="31"/>
      <c r="AK45" s="49"/>
      <c r="AL45" s="47"/>
      <c r="AM45" s="31"/>
      <c r="AN45" s="49"/>
      <c r="AO45" s="69">
        <v>163</v>
      </c>
      <c r="AQ45" s="278"/>
      <c r="AR45" s="279"/>
      <c r="AS45" s="275" t="s">
        <v>9</v>
      </c>
      <c r="AT45" s="236"/>
      <c r="AU45" s="236"/>
      <c r="AV45" s="236"/>
      <c r="AW45" s="236"/>
      <c r="AX45" s="236"/>
      <c r="AY45" s="289" t="s">
        <v>126</v>
      </c>
      <c r="AZ45" s="68">
        <v>153</v>
      </c>
      <c r="BA45" s="47"/>
      <c r="BB45" s="50"/>
      <c r="BC45" s="49"/>
      <c r="BD45" s="51"/>
      <c r="BE45" s="31"/>
      <c r="BF45" s="49"/>
      <c r="BG45" s="31"/>
      <c r="BH45" s="50"/>
      <c r="BI45" s="49"/>
      <c r="BJ45" s="90">
        <v>163</v>
      </c>
      <c r="BK45" s="161"/>
      <c r="BL45" s="537"/>
      <c r="BM45" s="529"/>
    </row>
    <row r="46" spans="1:65" ht="12" customHeight="1">
      <c r="A46" s="278"/>
      <c r="B46" s="279"/>
      <c r="C46" s="282"/>
      <c r="D46" s="283"/>
      <c r="E46" s="283"/>
      <c r="F46" s="283"/>
      <c r="G46" s="283"/>
      <c r="H46" s="284"/>
      <c r="I46" s="259"/>
      <c r="J46" s="249"/>
      <c r="K46" s="254"/>
      <c r="L46" s="249"/>
      <c r="M46" s="255"/>
      <c r="N46" s="254"/>
      <c r="O46" s="249"/>
      <c r="P46" s="233"/>
      <c r="Q46" s="249"/>
      <c r="R46" s="243"/>
      <c r="S46" s="233"/>
      <c r="T46" s="246"/>
      <c r="V46" s="278"/>
      <c r="W46" s="279"/>
      <c r="X46" s="236"/>
      <c r="Y46" s="236"/>
      <c r="Z46" s="236"/>
      <c r="AA46" s="236"/>
      <c r="AB46" s="236"/>
      <c r="AC46" s="236"/>
      <c r="AD46" s="289"/>
      <c r="AE46" s="126">
        <f>IF(LEFT('入力シート'!$K$22,1)="0","",LEFT('入力シート'!$K$22,1))</f>
      </c>
      <c r="AF46" s="135">
        <f>IF(AND(AE46="",MID('入力シート'!$K$22,2,1)="0"),"",MID('入力シート'!$K$22,2,1))</f>
      </c>
      <c r="AG46" s="110">
        <f>IF(AND(AF$46="",MID('入力シート'!$K$22,3,1)="0"),"",MID('入力シート'!$K$22,3,1))</f>
      </c>
      <c r="AH46" s="111">
        <f>IF(AND(AG46="",MID('入力シート'!$K$22,4,1)="0"),"",MID('入力シート'!$K$22,4,1))</f>
      </c>
      <c r="AI46" s="112">
        <f>IF(AND(AH46="",MID('入力シート'!$K$22,5,1)="0"),"",MID('入力シート'!$K$22,5,1))</f>
      </c>
      <c r="AJ46" s="134">
        <f>IF(AND(AI46="",MID('入力シート'!$K$22,6,1)="0"),"",MID('入力シート'!$K$22,6,1))</f>
      </c>
      <c r="AK46" s="111">
        <f>IF(AND(AJ46="",MID('入力シート'!$K$22,7,1)="0"),"",MID('入力シート'!$K$22,7,1))</f>
      </c>
      <c r="AL46" s="109">
        <f>IF(AND(AK46="",MID('入力シート'!$K$22,8,1)="0"),"",MID('入力シート'!$K$22,8,1))</f>
      </c>
      <c r="AM46" s="134">
        <f>IF(AND(AL46="",MID('入力シート'!$K$22,9,1)="0"),"",MID('入力シート'!$K$22,9,1))</f>
      </c>
      <c r="AN46" s="111">
        <f>IF(AND(AM46="",MID('入力シート'!$K$22,10,1)="0"),"",MID('入力シート'!$K$22,10,1))</f>
      </c>
      <c r="AO46" s="113">
        <f>RIGHT('入力シート'!$K$22,1)</f>
      </c>
      <c r="AQ46" s="278"/>
      <c r="AR46" s="279"/>
      <c r="AS46" s="275"/>
      <c r="AT46" s="236"/>
      <c r="AU46" s="236"/>
      <c r="AV46" s="236"/>
      <c r="AW46" s="236"/>
      <c r="AX46" s="236"/>
      <c r="AY46" s="289"/>
      <c r="AZ46" s="126">
        <f>IF(LEFT('入力シート'!$K$22,1)="0","",LEFT('入力シート'!$K$22,1))</f>
      </c>
      <c r="BA46" s="109">
        <f>IF(AND(AZ46="",MID('入力シート'!$K$22,2,1)="0"),"",MID('入力シート'!$K$22,2,1))</f>
      </c>
      <c r="BB46" s="110">
        <f>IF(AND(BA$46="",MID('入力シート'!$K$22,3,1)="0"),"",MID('入力シート'!$K$22,3,1))</f>
      </c>
      <c r="BC46" s="111">
        <f>IF(AND(BB46="",MID('入力シート'!$K$22,4,1)="0"),"",MID('入力シート'!$K$22,4,1))</f>
      </c>
      <c r="BD46" s="112">
        <f>IF(AND(BC46="",MID('入力シート'!$K$22,5,1)="0"),"",MID('入力シート'!$K$22,5,1))</f>
      </c>
      <c r="BE46" s="134">
        <f>IF(AND(BD46="",MID('入力シート'!$K$22,6,1)="0"),"",MID('入力シート'!$K$22,6,1))</f>
      </c>
      <c r="BF46" s="111">
        <f>IF(AND(BE46="",MID('入力シート'!$K$22,7,1)="0"),"",MID('入力シート'!$K$22,7,1))</f>
      </c>
      <c r="BG46" s="134">
        <f>IF(AND(BF46="",MID('入力シート'!$K$22,8,1)="0"),"",MID('入力シート'!$K$22,8,1))</f>
      </c>
      <c r="BH46" s="110">
        <f>IF(AND(BG46="",MID('入力シート'!$K$22,9,1)="0"),"",MID('入力シート'!$K$22,9,1))</f>
      </c>
      <c r="BI46" s="111">
        <f>IF(AND(BH46="",MID('入力シート'!$K$22,10,1)="0"),"",MID('入力シート'!$K$22,10,1))</f>
      </c>
      <c r="BJ46" s="138">
        <f>RIGHT('入力シート'!$K$22,1)</f>
      </c>
      <c r="BK46" s="161"/>
      <c r="BL46" s="537"/>
      <c r="BM46" s="529"/>
    </row>
    <row r="47" spans="1:65" ht="4.5" customHeight="1">
      <c r="A47" s="278"/>
      <c r="B47" s="279"/>
      <c r="C47" s="263" t="s">
        <v>10</v>
      </c>
      <c r="D47" s="264"/>
      <c r="E47" s="264"/>
      <c r="F47" s="264"/>
      <c r="G47" s="264"/>
      <c r="H47" s="265"/>
      <c r="I47" s="258" t="s">
        <v>37</v>
      </c>
      <c r="J47" s="244">
        <f>IF(LEFT('入力シート'!$K$23,1)="0","",LEFT('入力シート'!$K$23,1))</f>
      </c>
      <c r="K47" s="252">
        <f>IF(AND(J47="",MID('入力シート'!$K$23,2,1)="0"),"",MID('入力シート'!$K$23,2,1))</f>
      </c>
      <c r="L47" s="244">
        <f>IF(AND(K$47="",MID('入力シート'!$K$23,3,1)="0"),"",MID('入力シート'!$K$23,3,1))</f>
      </c>
      <c r="M47" s="256">
        <f>IF(AND(L47="",MID('入力シート'!$K$23,4,1)="0"),"",MID('入力シート'!$K$23,4,1))</f>
      </c>
      <c r="N47" s="252">
        <f>IF(AND(M47="",MID('入力シート'!$K$23,5,1)="0"),"",MID('入力シート'!$K$23,5,1))</f>
      </c>
      <c r="O47" s="250">
        <f>IF(AND(N47="",MID('入力シート'!$K$23,6,1)="0"),"",MID('入力シート'!$K$23,6,1))</f>
      </c>
      <c r="P47" s="234">
        <f>IF(AND(O47="",MID('入力シート'!$K$23,7,1)="0"),"",MID('入力シート'!$K$23,7,1))</f>
      </c>
      <c r="Q47" s="250">
        <f>IF(AND(P47="",MID('入力シート'!$K$23,8,1)="0"),"",MID('入力シート'!$K$23,8,1))</f>
      </c>
      <c r="R47" s="244">
        <f>IF(AND(Q47="",MID('入力シート'!$K$23,9,1)="0"),"",MID('入力シート'!$K$23,9,1))</f>
      </c>
      <c r="S47" s="234">
        <f>IF(AND(R47="",MID('入力シート'!$K$23,10,1)="0"),"",MID('入力シート'!$K$23,10,1))</f>
      </c>
      <c r="T47" s="247">
        <f>RIGHT('入力シート'!$K$23,1)</f>
      </c>
      <c r="V47" s="278"/>
      <c r="W47" s="279"/>
      <c r="X47" s="236" t="s">
        <v>10</v>
      </c>
      <c r="Y47" s="236"/>
      <c r="Z47" s="236"/>
      <c r="AA47" s="236"/>
      <c r="AB47" s="236"/>
      <c r="AC47" s="236"/>
      <c r="AD47" s="289" t="s">
        <v>127</v>
      </c>
      <c r="AE47" s="68">
        <v>164</v>
      </c>
      <c r="AF47" s="57"/>
      <c r="AG47" s="50"/>
      <c r="AH47" s="49"/>
      <c r="AI47" s="51"/>
      <c r="AJ47" s="31"/>
      <c r="AK47" s="49"/>
      <c r="AL47" s="47"/>
      <c r="AM47" s="31"/>
      <c r="AN47" s="49"/>
      <c r="AO47" s="69">
        <v>174</v>
      </c>
      <c r="AQ47" s="278"/>
      <c r="AR47" s="279"/>
      <c r="AS47" s="275" t="s">
        <v>10</v>
      </c>
      <c r="AT47" s="236"/>
      <c r="AU47" s="236"/>
      <c r="AV47" s="236"/>
      <c r="AW47" s="236"/>
      <c r="AX47" s="236"/>
      <c r="AY47" s="289" t="s">
        <v>127</v>
      </c>
      <c r="AZ47" s="68">
        <v>164</v>
      </c>
      <c r="BA47" s="47"/>
      <c r="BB47" s="50"/>
      <c r="BC47" s="49"/>
      <c r="BD47" s="51"/>
      <c r="BE47" s="31"/>
      <c r="BF47" s="49"/>
      <c r="BG47" s="31"/>
      <c r="BH47" s="50"/>
      <c r="BI47" s="49"/>
      <c r="BJ47" s="90">
        <v>174</v>
      </c>
      <c r="BK47" s="161"/>
      <c r="BL47" s="537"/>
      <c r="BM47" s="529"/>
    </row>
    <row r="48" spans="1:65" ht="12" customHeight="1" thickBot="1">
      <c r="A48" s="278"/>
      <c r="B48" s="279"/>
      <c r="C48" s="266"/>
      <c r="D48" s="267"/>
      <c r="E48" s="267"/>
      <c r="F48" s="267"/>
      <c r="G48" s="267"/>
      <c r="H48" s="268"/>
      <c r="I48" s="259"/>
      <c r="J48" s="245"/>
      <c r="K48" s="253"/>
      <c r="L48" s="245"/>
      <c r="M48" s="257"/>
      <c r="N48" s="253"/>
      <c r="O48" s="251"/>
      <c r="P48" s="235"/>
      <c r="Q48" s="251"/>
      <c r="R48" s="245"/>
      <c r="S48" s="235"/>
      <c r="T48" s="248"/>
      <c r="V48" s="278"/>
      <c r="W48" s="279"/>
      <c r="X48" s="236"/>
      <c r="Y48" s="236"/>
      <c r="Z48" s="236"/>
      <c r="AA48" s="236"/>
      <c r="AB48" s="236"/>
      <c r="AC48" s="236"/>
      <c r="AD48" s="289"/>
      <c r="AE48" s="136">
        <f>IF(LEFT('入力シート'!$K$23,1)="0","",LEFT('入力シート'!$K$23,1))</f>
      </c>
      <c r="AF48" s="137">
        <f>IF(AND(AE48="",MID('入力シート'!$K$23,2,1)="0"),"",MID('入力シート'!$K$23,2,1))</f>
      </c>
      <c r="AG48" s="116">
        <f>IF(AND(AF$48="",MID('入力シート'!$K$23,3,1)="0"),"",MID('入力シート'!$K$23,3,1))</f>
      </c>
      <c r="AH48" s="117">
        <f>IF(AND(AG48="",MID('入力シート'!$K$23,4,1)="0"),"",MID('入力シート'!$K$23,4,1))</f>
      </c>
      <c r="AI48" s="118">
        <f>IF(AND(AH48="",MID('入力シート'!$K$23,5,1)="0"),"",MID('入力シート'!$K$23,5,1))</f>
      </c>
      <c r="AJ48" s="119">
        <f>IF(AND(AI48="",MID('入力シート'!$K$23,6,1)="0"),"",MID('入力シート'!$K$23,6,1))</f>
      </c>
      <c r="AK48" s="117">
        <f>IF(AND(AJ48="",MID('入力シート'!$K$23,7,1)="0"),"",MID('入力シート'!$K$23,7,1))</f>
      </c>
      <c r="AL48" s="115">
        <f>IF(AND(AK48="",MID('入力シート'!$K$23,8,1)="0"),"",MID('入力シート'!$K$23,8,1))</f>
      </c>
      <c r="AM48" s="119">
        <f>IF(AND(AL48="",MID('入力シート'!$K$23,9,1)="0"),"",MID('入力シート'!$K$23,9,1))</f>
      </c>
      <c r="AN48" s="117">
        <f>IF(AND(AM48="",MID('入力シート'!$K$23,10,1)="0"),"",MID('入力シート'!$K$23,10,1))</f>
      </c>
      <c r="AO48" s="120">
        <f>RIGHT('入力シート'!$K$23,1)</f>
      </c>
      <c r="AQ48" s="278"/>
      <c r="AR48" s="279"/>
      <c r="AS48" s="275"/>
      <c r="AT48" s="236"/>
      <c r="AU48" s="236"/>
      <c r="AV48" s="236"/>
      <c r="AW48" s="236"/>
      <c r="AX48" s="236"/>
      <c r="AY48" s="289"/>
      <c r="AZ48" s="136">
        <f>IF(LEFT('入力シート'!$K$23,1)="0","",LEFT('入力シート'!$K$23,1))</f>
      </c>
      <c r="BA48" s="115">
        <f>IF(AND(AZ48="",MID('入力シート'!$K$23,2,1)="0"),"",MID('入力シート'!$K$23,2,1))</f>
      </c>
      <c r="BB48" s="116">
        <f>IF(AND(BA$48="",MID('入力シート'!$K$23,3,1)="0"),"",MID('入力シート'!$K$23,3,1))</f>
      </c>
      <c r="BC48" s="117">
        <f>IF(AND(BB48="",MID('入力シート'!$K$23,4,1)="0"),"",MID('入力シート'!$K$23,4,1))</f>
      </c>
      <c r="BD48" s="118">
        <f>IF(AND(BC48="",MID('入力シート'!$K$23,5,1)="0"),"",MID('入力シート'!$K$23,5,1))</f>
      </c>
      <c r="BE48" s="119">
        <f>IF(AND(BD48="",MID('入力シート'!$K$23,6,1)="0"),"",MID('入力シート'!$K$23,6,1))</f>
      </c>
      <c r="BF48" s="117">
        <f>IF(AND(BE48="",MID('入力シート'!$K$23,7,1)="0"),"",MID('入力シート'!$K$23,7,1))</f>
      </c>
      <c r="BG48" s="119">
        <f>IF(AND(BF48="",MID('入力シート'!$K$23,8,1)="0"),"",MID('入力シート'!$K$23,8,1))</f>
      </c>
      <c r="BH48" s="116">
        <f>IF(AND(BG48="",MID('入力シート'!$K$23,9,1)="0"),"",MID('入力シート'!$K$23,9,1))</f>
      </c>
      <c r="BI48" s="117">
        <f>IF(AND(BH48="",MID('入力シート'!$K$23,10,1)="0"),"",MID('入力シート'!$K$23,10,1))</f>
      </c>
      <c r="BJ48" s="139">
        <f>RIGHT('入力シート'!$K$23,1)</f>
      </c>
      <c r="BK48" s="161"/>
      <c r="BL48" s="537"/>
      <c r="BM48" s="529"/>
    </row>
    <row r="49" spans="1:65" ht="14.25" customHeight="1">
      <c r="A49" s="280"/>
      <c r="B49" s="281"/>
      <c r="C49" s="337" t="s">
        <v>202</v>
      </c>
      <c r="D49" s="338"/>
      <c r="E49" s="338"/>
      <c r="F49" s="338"/>
      <c r="G49" s="338"/>
      <c r="H49" s="339"/>
      <c r="I49" s="36" t="s">
        <v>38</v>
      </c>
      <c r="J49" s="103">
        <f>IF(LEFT('入力シート'!$K$24,1)="0","",LEFT('入力シート'!$K$24,1))</f>
      </c>
      <c r="K49" s="104">
        <f>IF(AND(J49="",MID('入力シート'!$K$24,2,1)="0"),"",MID('入力シート'!$K$24,2,1))</f>
      </c>
      <c r="L49" s="99">
        <f>IF(AND(K$49="",MID('入力シート'!$K$24,3,1)="0"),"",MID('入力シート'!$K$24,3,1))</f>
      </c>
      <c r="M49" s="198">
        <f>IF(AND(L49="",MID('入力シート'!$K$24,4,1)="0"),"",MID('入力シート'!$K$24,4,1))</f>
      </c>
      <c r="N49" s="100">
        <f>IF(AND(M49="",MID('入力シート'!$K$24,5,1)="0"),"",MID('入力シート'!$K$24,5,1))</f>
      </c>
      <c r="O49" s="101">
        <f>IF(AND(N49="",MID('入力シート'!$K$24,6,1)="0"),"",MID('入力シート'!$K$24,6,1))</f>
      </c>
      <c r="P49" s="102">
        <f>IF(AND(O49="",MID('入力シート'!$K$24,7,1)="0"),"",MID('入力シート'!$K$24,7,1))</f>
      </c>
      <c r="Q49" s="101">
        <f>IF(AND(P49="",MID('入力シート'!$K$24,8,1)="0"),"",MID('入力シート'!$K$24,8,1))</f>
      </c>
      <c r="R49" s="99">
        <f>IF(AND(Q49="",MID('入力シート'!$K$24,9,1)="0"),"",MID('入力シート'!$K$24,9,1))</f>
      </c>
      <c r="S49" s="102">
        <f>IF(AND(R49="",MID('入力シート'!$K$24,10,1)="0"),"",MID('入力シート'!$K$24,10,1))</f>
      </c>
      <c r="T49" s="62">
        <f>RIGHT('入力シート'!$K$24,1)</f>
      </c>
      <c r="V49" s="280"/>
      <c r="W49" s="281"/>
      <c r="X49" s="232" t="s">
        <v>202</v>
      </c>
      <c r="Y49" s="232"/>
      <c r="Z49" s="232"/>
      <c r="AA49" s="232"/>
      <c r="AB49" s="232"/>
      <c r="AC49" s="232"/>
      <c r="AD49" s="46" t="s">
        <v>128</v>
      </c>
      <c r="AE49" s="190">
        <f>IF(LEFT('入力シート'!$K$24,1)="0","",LEFT('入力シート'!$K$24,1))</f>
      </c>
      <c r="AF49" s="191">
        <f>IF(AND(AE49="",MID('入力シート'!$K$24,2,1)="0"),"",MID('入力シート'!$K$24,2,1))</f>
      </c>
      <c r="AG49" s="190">
        <f>IF(AND(AF$49="",MID('入力シート'!$K$24,3,1)="0"),"",MID('入力シート'!$K$24,3,1))</f>
      </c>
      <c r="AH49" s="192">
        <f>IF(AND(AG49="",MID('入力シート'!$K$24,4,1)="0"),"",MID('入力シート'!$K$24,4,1))</f>
      </c>
      <c r="AI49" s="193">
        <f>IF(AND(AH49="",MID('入力シート'!$K$24,5,1)="0"),"",MID('入力シート'!$K$24,5,1))</f>
      </c>
      <c r="AJ49" s="194">
        <f>IF(AND(AI49="",MID('入力シート'!$K$24,6,1)="0"),"",MID('入力シート'!$K$24,6,1))</f>
      </c>
      <c r="AK49" s="192">
        <f>IF(AND(AJ49="",MID('入力シート'!$K$24,7,1)="0"),"",MID('入力シート'!$K$24,7,1))</f>
      </c>
      <c r="AL49" s="194">
        <f>IF(AND(AK49="",MID('入力シート'!$K$24,8,1)="0"),"",MID('入力シート'!$K$24,8,1))</f>
      </c>
      <c r="AM49" s="190">
        <f>IF(AND(AL49="",MID('入力シート'!$K$24,9,1)="0"),"",MID('入力シート'!$K$24,9,1))</f>
      </c>
      <c r="AN49" s="192">
        <f>IF(AND(AM49="",MID('入力シート'!$K$24,10,1)="0"),"",MID('入力シート'!$K$24,10,1))</f>
      </c>
      <c r="AO49" s="193">
        <f>RIGHT('入力シート'!$K$24,1)</f>
      </c>
      <c r="AQ49" s="280"/>
      <c r="AR49" s="281"/>
      <c r="AS49" s="231" t="s">
        <v>202</v>
      </c>
      <c r="AT49" s="232"/>
      <c r="AU49" s="232"/>
      <c r="AV49" s="232"/>
      <c r="AW49" s="232"/>
      <c r="AX49" s="232"/>
      <c r="AY49" s="46" t="s">
        <v>128</v>
      </c>
      <c r="AZ49" s="190">
        <f>IF(LEFT('入力シート'!$K$24,1)="0","",LEFT('入力シート'!$K$24,1))</f>
      </c>
      <c r="BA49" s="195">
        <f>IF(AND(AZ49="",MID('入力シート'!$K$24,2,1)="0"),"",MID('入力シート'!$K$24,2,1))</f>
      </c>
      <c r="BB49" s="190">
        <f>IF(AND(BA$49="",MID('入力シート'!$K$24,3,1)="0"),"",MID('入力シート'!$K$24,3,1))</f>
      </c>
      <c r="BC49" s="192">
        <f>IF(AND(BB49="",MID('入力シート'!$K$24,4,1)="0"),"",MID('入力シート'!$K$24,4,1))</f>
      </c>
      <c r="BD49" s="193">
        <f>IF(AND(BC49="",MID('入力シート'!$K$24,5,1)="0"),"",MID('入力シート'!$K$24,5,1))</f>
      </c>
      <c r="BE49" s="194">
        <f>IF(AND(BD49="",MID('入力シート'!$K$24,6,1)="0"),"",MID('入力シート'!$K$24,6,1))</f>
      </c>
      <c r="BF49" s="192">
        <f>IF(AND(BE49="",MID('入力シート'!$K$24,7,1)="0"),"",MID('入力シート'!$K$24,7,1))</f>
      </c>
      <c r="BG49" s="194">
        <f>IF(AND(BF49="",MID('入力シート'!$K$24,8,1)="0"),"",MID('入力シート'!$K$24,8,1))</f>
      </c>
      <c r="BH49" s="190">
        <f>IF(AND(BG49="",MID('入力シート'!$K$24,9,1)="0"),"",MID('入力シート'!$K$24,9,1))</f>
      </c>
      <c r="BI49" s="192">
        <f>IF(AND(BH49="",MID('入力シート'!$K$24,10,1)="0"),"",MID('入力シート'!$K$24,10,1))</f>
      </c>
      <c r="BJ49" s="195">
        <f>RIGHT('入力シート'!$K$24,1)</f>
      </c>
      <c r="BK49" s="161"/>
      <c r="BL49" s="537"/>
      <c r="BM49" s="529"/>
    </row>
    <row r="50" spans="1:65" ht="14.25" customHeight="1" thickBot="1">
      <c r="A50" s="296" t="s">
        <v>11</v>
      </c>
      <c r="B50" s="297"/>
      <c r="C50" s="297"/>
      <c r="D50" s="297"/>
      <c r="E50" s="297"/>
      <c r="F50" s="297"/>
      <c r="G50" s="297"/>
      <c r="H50" s="298"/>
      <c r="I50" s="189" t="s">
        <v>167</v>
      </c>
      <c r="J50" s="201">
        <f>IF(LEFT('入力シート'!$K$25,1)="0","",LEFT('入力シート'!$K$25,1))</f>
      </c>
      <c r="K50" s="100">
        <f>IF(AND(J50="",MID('入力シート'!$K$25,2,1)="0"),"",MID('入力シート'!$K$25,2,1))</f>
      </c>
      <c r="L50" s="99">
        <f>IF(AND(K50="",MID('入力シート'!$K$25,3,1)="0"),"",MID('入力シート'!$K$25,3,1))</f>
      </c>
      <c r="M50" s="198">
        <f>IF(AND(L50="",MID('入力シート'!$K$25,4,1)="0"),"",MID('入力シート'!$K$25,4,1))</f>
      </c>
      <c r="N50" s="100">
        <f>IF(AND(M50="",MID('入力シート'!$K$25,5,1)="0"),"",MID('入力シート'!$K$25,5,1))</f>
      </c>
      <c r="O50" s="196">
        <f>IF(AND(N50="",MID('入力シート'!$K$25,6,1)="0"),"",MID('入力シート'!$K$25,6,1))</f>
      </c>
      <c r="P50" s="102">
        <f>IF(AND(O50="",MID('入力シート'!$K$25,7,1)="0"),"",MID('入力シート'!$K$25,7,1))</f>
      </c>
      <c r="Q50" s="100">
        <f>IF(AND(P50="",MID('入力シート'!$K$25,8,1)="0"),"",MID('入力シート'!$K$25,8,1))</f>
      </c>
      <c r="R50" s="196">
        <f>IF(AND(Q50="",MID('入力シート'!$K$25,9,1)="0"),"",MID('入力シート'!$K$25,9,1))</f>
      </c>
      <c r="S50" s="102">
        <f>IF(AND(R50="",MID('入力シート'!$K$25,10,1)="0"),"",MID('入力シート'!$K$25,10,1))</f>
      </c>
      <c r="T50" s="100">
        <f>RIGHT('入力シート'!$K$25,1)</f>
      </c>
      <c r="V50" s="296" t="s">
        <v>11</v>
      </c>
      <c r="W50" s="297"/>
      <c r="X50" s="297"/>
      <c r="Y50" s="297"/>
      <c r="Z50" s="297"/>
      <c r="AA50" s="297"/>
      <c r="AB50" s="297"/>
      <c r="AC50" s="298"/>
      <c r="AD50" s="189" t="s">
        <v>167</v>
      </c>
      <c r="AE50" s="182">
        <f>IF(LEFT('入力シート'!$K$25,1)="0","",LEFT('入力シート'!$K$25,1))</f>
      </c>
      <c r="AF50" s="202">
        <f>IF(AND(AE50="",MID('入力シート'!$K$25,2,1)="0"),"",MID('入力シート'!$K$25,2,1))</f>
      </c>
      <c r="AG50" s="182">
        <f>IF(AND(AF50="",MID('入力シート'!$K$25,3,1)="0"),"",MID('入力シート'!$K$25,3,1))</f>
      </c>
      <c r="AH50" s="183">
        <f>IF(AND(AG50="",MID('入力シート'!$K$25,4,1)="0"),"",MID('入力シート'!$K$25,4,1))</f>
      </c>
      <c r="AI50" s="184">
        <f>IF(AND(AH50="",MID('入力シート'!$K$25,5,1)="0"),"",MID('入力シート'!$K$25,5,1))</f>
      </c>
      <c r="AJ50" s="185">
        <f>IF(AND(AI50="",MID('入力シート'!$K$25,6,1)="0"),"",MID('入力シート'!$K$25,6,1))</f>
      </c>
      <c r="AK50" s="183">
        <f>IF(AND(AJ50="",MID('入力シート'!$K$25,7,1)="0"),"",MID('入力シート'!$K$25,7,1))</f>
      </c>
      <c r="AL50" s="185">
        <f>IF(AND(AK50="",MID('入力シート'!$K$25,8,1)="0"),"",MID('入力シート'!$K$25,8,1))</f>
      </c>
      <c r="AM50" s="182">
        <f>IF(AND(AL50="",MID('入力シート'!$K$25,9,1)="0"),"",MID('入力シート'!$K$25,9,1))</f>
      </c>
      <c r="AN50" s="183">
        <f>IF(AND(AM50="",MID('入力シート'!$K$25,10,1)="0"),"",MID('入力シート'!$K$25,10,1))</f>
      </c>
      <c r="AO50" s="184">
        <f>RIGHT('入力シート'!$K$25,1)</f>
      </c>
      <c r="AQ50" s="296" t="s">
        <v>11</v>
      </c>
      <c r="AR50" s="297"/>
      <c r="AS50" s="297"/>
      <c r="AT50" s="297"/>
      <c r="AU50" s="297"/>
      <c r="AV50" s="297"/>
      <c r="AW50" s="297"/>
      <c r="AX50" s="298"/>
      <c r="AY50" s="189" t="s">
        <v>167</v>
      </c>
      <c r="AZ50" s="182">
        <f>IF(LEFT('入力シート'!$K$25,1)="0","",LEFT('入力シート'!$K$25,1))</f>
      </c>
      <c r="BA50" s="186">
        <f>IF(AND(AZ50="",MID('入力シート'!$K$25,2,1)="0"),"",MID('入力シート'!$K$25,2,1))</f>
      </c>
      <c r="BB50" s="182">
        <f>IF(AND(BA50="",MID('入力シート'!$K$25,3,1)="0"),"",MID('入力シート'!$K$25,3,1))</f>
      </c>
      <c r="BC50" s="183">
        <f>IF(AND(BB50="",MID('入力シート'!$K$25,4,1)="0"),"",MID('入力シート'!$K$25,4,1))</f>
      </c>
      <c r="BD50" s="184">
        <f>IF(AND(BC50="",MID('入力シート'!$K$25,5,1)="0"),"",MID('入力シート'!$K$25,5,1))</f>
      </c>
      <c r="BE50" s="185">
        <f>IF(AND(BD50="",MID('入力シート'!$K$25,6,1)="0"),"",MID('入力シート'!$K$25,6,1))</f>
      </c>
      <c r="BF50" s="183">
        <f>IF(AND(BE50="",MID('入力シート'!$K$25,7,1)="0"),"",MID('入力シート'!$K$25,7,1))</f>
      </c>
      <c r="BG50" s="185">
        <f>IF(AND(BF50="",MID('入力シート'!$K$25,8,1)="0"),"",MID('入力シート'!$K$25,8,1))</f>
      </c>
      <c r="BH50" s="182">
        <f>IF(AND(BG50="",MID('入力シート'!$K$25,9,1)="0"),"",MID('入力シート'!$K$25,9,1))</f>
      </c>
      <c r="BI50" s="183">
        <f>IF(AND(BH50="",MID('入力シート'!$K$25,10,1)="0"),"",MID('入力シート'!$K$25,10,1))</f>
      </c>
      <c r="BJ50" s="186">
        <f>RIGHT('入力シート'!$K$25,1)</f>
      </c>
      <c r="BK50" s="161"/>
      <c r="BL50" s="537"/>
      <c r="BM50" s="529"/>
    </row>
    <row r="51" spans="1:65" ht="14.25" customHeight="1" thickBot="1">
      <c r="A51" s="331" t="s">
        <v>114</v>
      </c>
      <c r="B51" s="332"/>
      <c r="C51" s="332"/>
      <c r="D51" s="332"/>
      <c r="E51" s="332"/>
      <c r="F51" s="332"/>
      <c r="G51" s="332"/>
      <c r="H51" s="332"/>
      <c r="I51" s="332"/>
      <c r="J51" s="333">
        <f>IF('入力シート'!$H$8="","",'入力シート'!$H$8)</f>
      </c>
      <c r="K51" s="334"/>
      <c r="L51" s="334"/>
      <c r="M51" s="334"/>
      <c r="N51" s="335"/>
      <c r="O51" s="335"/>
      <c r="P51" s="335"/>
      <c r="Q51" s="335"/>
      <c r="R51" s="335"/>
      <c r="S51" s="335"/>
      <c r="T51" s="336"/>
      <c r="V51" s="318" t="s">
        <v>114</v>
      </c>
      <c r="W51" s="319"/>
      <c r="X51" s="319"/>
      <c r="Y51" s="319"/>
      <c r="Z51" s="319"/>
      <c r="AA51" s="319"/>
      <c r="AB51" s="319"/>
      <c r="AC51" s="319"/>
      <c r="AD51" s="319"/>
      <c r="AE51" s="291">
        <f>IF('入力シート'!$H$8="","",'入力シート'!$H$8)</f>
      </c>
      <c r="AF51" s="292"/>
      <c r="AG51" s="292"/>
      <c r="AH51" s="292"/>
      <c r="AI51" s="292"/>
      <c r="AJ51" s="292"/>
      <c r="AK51" s="292"/>
      <c r="AL51" s="292"/>
      <c r="AM51" s="292"/>
      <c r="AN51" s="292"/>
      <c r="AO51" s="293"/>
      <c r="AQ51" s="530" t="s">
        <v>114</v>
      </c>
      <c r="AR51" s="530"/>
      <c r="AS51" s="530"/>
      <c r="AT51" s="530"/>
      <c r="AU51" s="530"/>
      <c r="AV51" s="530"/>
      <c r="AW51" s="530"/>
      <c r="AX51" s="530"/>
      <c r="AY51" s="318"/>
      <c r="AZ51" s="291">
        <f>IF('入力シート'!$H$8="","",'入力シート'!$H$8)</f>
      </c>
      <c r="BA51" s="292"/>
      <c r="BB51" s="292"/>
      <c r="BC51" s="292"/>
      <c r="BD51" s="292"/>
      <c r="BE51" s="292"/>
      <c r="BF51" s="292"/>
      <c r="BG51" s="292"/>
      <c r="BH51" s="292"/>
      <c r="BI51" s="292"/>
      <c r="BJ51" s="293"/>
      <c r="BK51" s="161"/>
      <c r="BL51" s="537"/>
      <c r="BM51" s="529"/>
    </row>
    <row r="52" spans="1:65" ht="12" customHeight="1">
      <c r="A52" s="285" t="s">
        <v>71</v>
      </c>
      <c r="B52" s="286"/>
      <c r="C52" s="286"/>
      <c r="D52" s="286"/>
      <c r="E52" s="309">
        <f>IF('入力シート'!$E$8="","",'入力シート'!$E$8)</f>
      </c>
      <c r="F52" s="310"/>
      <c r="G52" s="310"/>
      <c r="H52" s="310"/>
      <c r="I52" s="310"/>
      <c r="J52" s="310"/>
      <c r="K52" s="310"/>
      <c r="L52" s="310"/>
      <c r="M52" s="310"/>
      <c r="N52" s="340" t="s">
        <v>48</v>
      </c>
      <c r="O52" s="343" t="str">
        <f>IF(OR(O7=0,'入力シート'!B7="",A9=0,A13=0),"入力漏れの項目があります","")</f>
        <v>入力漏れの項目があります</v>
      </c>
      <c r="P52" s="344"/>
      <c r="Q52" s="344"/>
      <c r="R52" s="344"/>
      <c r="S52" s="344"/>
      <c r="T52" s="345"/>
      <c r="V52" s="285" t="s">
        <v>71</v>
      </c>
      <c r="W52" s="286"/>
      <c r="X52" s="286"/>
      <c r="Y52" s="231"/>
      <c r="Z52" s="310">
        <f>IF('入力シート'!$E$8="","",'入力シート'!$E$8)</f>
      </c>
      <c r="AA52" s="310"/>
      <c r="AB52" s="310"/>
      <c r="AC52" s="310"/>
      <c r="AD52" s="310"/>
      <c r="AE52" s="311"/>
      <c r="AF52" s="311"/>
      <c r="AG52" s="311"/>
      <c r="AH52" s="311"/>
      <c r="AI52" s="294" t="s">
        <v>48</v>
      </c>
      <c r="AJ52" s="300" t="str">
        <f>O52</f>
        <v>入力漏れの項目があります</v>
      </c>
      <c r="AK52" s="301"/>
      <c r="AL52" s="301"/>
      <c r="AM52" s="301"/>
      <c r="AN52" s="301"/>
      <c r="AO52" s="302"/>
      <c r="AQ52" s="285" t="s">
        <v>71</v>
      </c>
      <c r="AR52" s="286"/>
      <c r="AS52" s="286"/>
      <c r="AT52" s="231"/>
      <c r="AU52" s="309">
        <f>IF('入力シート'!$E$8="","",'入力シート'!$E$8)</f>
      </c>
      <c r="AV52" s="310"/>
      <c r="AW52" s="310"/>
      <c r="AX52" s="310"/>
      <c r="AY52" s="310"/>
      <c r="AZ52" s="311"/>
      <c r="BA52" s="311"/>
      <c r="BB52" s="311"/>
      <c r="BC52" s="311"/>
      <c r="BD52" s="294" t="s">
        <v>48</v>
      </c>
      <c r="BE52" s="300" t="str">
        <f>O52</f>
        <v>入力漏れの項目があります</v>
      </c>
      <c r="BF52" s="301"/>
      <c r="BG52" s="301"/>
      <c r="BH52" s="301"/>
      <c r="BI52" s="301"/>
      <c r="BJ52" s="302"/>
      <c r="BK52" s="161"/>
      <c r="BL52" s="537"/>
      <c r="BM52" s="529"/>
    </row>
    <row r="53" spans="1:65" ht="12">
      <c r="A53" s="285" t="s">
        <v>24</v>
      </c>
      <c r="B53" s="286"/>
      <c r="C53" s="286"/>
      <c r="D53" s="231"/>
      <c r="E53" s="285" t="s">
        <v>17</v>
      </c>
      <c r="F53" s="286"/>
      <c r="G53" s="286"/>
      <c r="H53" s="299">
        <f>O7</f>
        <v>0</v>
      </c>
      <c r="I53" s="299"/>
      <c r="J53" s="286" t="s">
        <v>20</v>
      </c>
      <c r="K53" s="286"/>
      <c r="L53" s="286"/>
      <c r="M53" s="286"/>
      <c r="N53" s="341"/>
      <c r="O53" s="346"/>
      <c r="P53" s="347"/>
      <c r="Q53" s="347"/>
      <c r="R53" s="347"/>
      <c r="S53" s="347"/>
      <c r="T53" s="348"/>
      <c r="V53" s="285" t="s">
        <v>24</v>
      </c>
      <c r="W53" s="286"/>
      <c r="X53" s="286"/>
      <c r="Y53" s="231"/>
      <c r="Z53" s="285" t="s">
        <v>17</v>
      </c>
      <c r="AA53" s="286"/>
      <c r="AB53" s="286"/>
      <c r="AC53" s="299">
        <f>AJ7</f>
        <v>0</v>
      </c>
      <c r="AD53" s="299"/>
      <c r="AE53" s="286" t="s">
        <v>20</v>
      </c>
      <c r="AF53" s="286"/>
      <c r="AG53" s="286"/>
      <c r="AH53" s="286"/>
      <c r="AI53" s="294"/>
      <c r="AJ53" s="303"/>
      <c r="AK53" s="304"/>
      <c r="AL53" s="304"/>
      <c r="AM53" s="304"/>
      <c r="AN53" s="304"/>
      <c r="AO53" s="305"/>
      <c r="AQ53" s="285" t="s">
        <v>24</v>
      </c>
      <c r="AR53" s="286"/>
      <c r="AS53" s="286"/>
      <c r="AT53" s="231"/>
      <c r="AU53" s="285" t="s">
        <v>17</v>
      </c>
      <c r="AV53" s="286"/>
      <c r="AW53" s="286"/>
      <c r="AX53" s="299">
        <f>BE7</f>
        <v>0</v>
      </c>
      <c r="AY53" s="299"/>
      <c r="AZ53" s="286" t="s">
        <v>20</v>
      </c>
      <c r="BA53" s="286"/>
      <c r="BB53" s="286"/>
      <c r="BC53" s="286"/>
      <c r="BD53" s="294"/>
      <c r="BE53" s="303"/>
      <c r="BF53" s="304"/>
      <c r="BG53" s="304"/>
      <c r="BH53" s="304"/>
      <c r="BI53" s="304"/>
      <c r="BJ53" s="305"/>
      <c r="BK53" s="161"/>
      <c r="BL53" s="537"/>
      <c r="BM53" s="529"/>
    </row>
    <row r="54" spans="1:65" ht="6.75" customHeight="1">
      <c r="A54" s="5"/>
      <c r="B54" s="5"/>
      <c r="C54" s="5"/>
      <c r="D54" s="5"/>
      <c r="E54" s="5"/>
      <c r="F54" s="5"/>
      <c r="G54" s="5"/>
      <c r="H54" s="5"/>
      <c r="I54" s="5"/>
      <c r="J54" s="5"/>
      <c r="K54" s="5"/>
      <c r="L54" s="5"/>
      <c r="M54" s="5"/>
      <c r="N54" s="341"/>
      <c r="O54" s="346"/>
      <c r="P54" s="347"/>
      <c r="Q54" s="347"/>
      <c r="R54" s="347"/>
      <c r="S54" s="347"/>
      <c r="T54" s="348"/>
      <c r="V54" s="318" t="s">
        <v>109</v>
      </c>
      <c r="W54" s="319"/>
      <c r="X54" s="319"/>
      <c r="Y54" s="320"/>
      <c r="Z54" s="80"/>
      <c r="AA54" s="81"/>
      <c r="AB54" s="81"/>
      <c r="AC54" s="81"/>
      <c r="AD54" s="81"/>
      <c r="AE54" s="81"/>
      <c r="AF54" s="81"/>
      <c r="AG54" s="81"/>
      <c r="AH54" s="81"/>
      <c r="AI54" s="294"/>
      <c r="AJ54" s="303"/>
      <c r="AK54" s="304"/>
      <c r="AL54" s="304"/>
      <c r="AM54" s="304"/>
      <c r="AN54" s="304"/>
      <c r="AO54" s="305"/>
      <c r="AQ54" s="321" t="s">
        <v>129</v>
      </c>
      <c r="AR54" s="322"/>
      <c r="AS54" s="322"/>
      <c r="AT54" s="323"/>
      <c r="AU54" s="92"/>
      <c r="AV54" s="93"/>
      <c r="AW54" s="93"/>
      <c r="AX54" s="93"/>
      <c r="AY54" s="94"/>
      <c r="AZ54" s="93"/>
      <c r="BA54" s="93"/>
      <c r="BB54" s="93"/>
      <c r="BC54" s="93"/>
      <c r="BD54" s="294"/>
      <c r="BE54" s="303"/>
      <c r="BF54" s="304"/>
      <c r="BG54" s="304"/>
      <c r="BH54" s="304"/>
      <c r="BI54" s="304"/>
      <c r="BJ54" s="305"/>
      <c r="BK54" s="161"/>
      <c r="BL54" s="537"/>
      <c r="BM54" s="529"/>
    </row>
    <row r="55" spans="1:65" ht="6.75" customHeight="1">
      <c r="A55" s="5"/>
      <c r="B55" s="5"/>
      <c r="C55" s="5"/>
      <c r="D55" s="5"/>
      <c r="E55" s="5"/>
      <c r="F55" s="5"/>
      <c r="G55" s="5"/>
      <c r="H55" s="5"/>
      <c r="I55" s="5"/>
      <c r="J55" s="5"/>
      <c r="K55" s="5"/>
      <c r="L55" s="5"/>
      <c r="M55" s="5"/>
      <c r="N55" s="341"/>
      <c r="O55" s="346"/>
      <c r="P55" s="347"/>
      <c r="Q55" s="347"/>
      <c r="R55" s="347"/>
      <c r="S55" s="347"/>
      <c r="T55" s="348"/>
      <c r="V55" s="318"/>
      <c r="W55" s="319"/>
      <c r="X55" s="319"/>
      <c r="Y55" s="320"/>
      <c r="Z55" s="82"/>
      <c r="AA55" s="23"/>
      <c r="AB55" s="23"/>
      <c r="AC55" s="23"/>
      <c r="AD55" s="23"/>
      <c r="AE55" s="23"/>
      <c r="AF55" s="23"/>
      <c r="AG55" s="23"/>
      <c r="AH55" s="325" t="s">
        <v>110</v>
      </c>
      <c r="AI55" s="294"/>
      <c r="AJ55" s="303"/>
      <c r="AK55" s="304"/>
      <c r="AL55" s="304"/>
      <c r="AM55" s="304"/>
      <c r="AN55" s="304"/>
      <c r="AO55" s="305"/>
      <c r="AQ55" s="324"/>
      <c r="AR55" s="322"/>
      <c r="AS55" s="322"/>
      <c r="AT55" s="323"/>
      <c r="AU55" s="95"/>
      <c r="AV55" s="96"/>
      <c r="AW55" s="96"/>
      <c r="AX55" s="96"/>
      <c r="AY55" s="96"/>
      <c r="AZ55" s="96"/>
      <c r="BA55" s="96"/>
      <c r="BB55" s="96"/>
      <c r="BC55" s="96"/>
      <c r="BD55" s="294"/>
      <c r="BE55" s="303"/>
      <c r="BF55" s="304"/>
      <c r="BG55" s="304"/>
      <c r="BH55" s="304"/>
      <c r="BI55" s="304"/>
      <c r="BJ55" s="305"/>
      <c r="BK55" s="161"/>
      <c r="BL55" s="537"/>
      <c r="BM55" s="529"/>
    </row>
    <row r="56" spans="1:65" ht="6.75" customHeight="1">
      <c r="A56" s="5"/>
      <c r="B56" s="5"/>
      <c r="C56" s="5"/>
      <c r="D56" s="5"/>
      <c r="E56" s="5"/>
      <c r="F56" s="5"/>
      <c r="G56" s="5"/>
      <c r="H56" s="5"/>
      <c r="I56" s="5"/>
      <c r="J56" s="5"/>
      <c r="K56" s="5"/>
      <c r="L56" s="5"/>
      <c r="M56" s="5"/>
      <c r="N56" s="341"/>
      <c r="O56" s="346"/>
      <c r="P56" s="347"/>
      <c r="Q56" s="347"/>
      <c r="R56" s="347"/>
      <c r="S56" s="347"/>
      <c r="T56" s="348"/>
      <c r="V56" s="318"/>
      <c r="W56" s="319"/>
      <c r="X56" s="319"/>
      <c r="Y56" s="320"/>
      <c r="Z56" s="83"/>
      <c r="AA56" s="84"/>
      <c r="AB56" s="84"/>
      <c r="AC56" s="84"/>
      <c r="AD56" s="84"/>
      <c r="AE56" s="84"/>
      <c r="AF56" s="84"/>
      <c r="AG56" s="84"/>
      <c r="AH56" s="326"/>
      <c r="AI56" s="294"/>
      <c r="AJ56" s="303"/>
      <c r="AK56" s="304"/>
      <c r="AL56" s="304"/>
      <c r="AM56" s="304"/>
      <c r="AN56" s="304"/>
      <c r="AO56" s="305"/>
      <c r="AQ56" s="324"/>
      <c r="AR56" s="322"/>
      <c r="AS56" s="322"/>
      <c r="AT56" s="323"/>
      <c r="AU56" s="95"/>
      <c r="AV56" s="96"/>
      <c r="AW56" s="96"/>
      <c r="AX56" s="96"/>
      <c r="AY56" s="96"/>
      <c r="AZ56" s="96"/>
      <c r="BA56" s="96"/>
      <c r="BB56" s="96"/>
      <c r="BC56" s="96"/>
      <c r="BD56" s="294"/>
      <c r="BE56" s="303"/>
      <c r="BF56" s="304"/>
      <c r="BG56" s="304"/>
      <c r="BH56" s="304"/>
      <c r="BI56" s="304"/>
      <c r="BJ56" s="305"/>
      <c r="BK56" s="161"/>
      <c r="BL56" s="537"/>
      <c r="BM56" s="529"/>
    </row>
    <row r="57" spans="1:65" ht="6.75" customHeight="1">
      <c r="A57" s="5"/>
      <c r="B57" s="5"/>
      <c r="C57" s="5"/>
      <c r="D57" s="5"/>
      <c r="E57" s="5"/>
      <c r="F57" s="5"/>
      <c r="G57" s="5"/>
      <c r="H57" s="5"/>
      <c r="I57" s="5"/>
      <c r="J57" s="5"/>
      <c r="K57" s="5"/>
      <c r="L57" s="5"/>
      <c r="M57" s="5"/>
      <c r="N57" s="341"/>
      <c r="O57" s="346"/>
      <c r="P57" s="347"/>
      <c r="Q57" s="347"/>
      <c r="R57" s="347"/>
      <c r="S57" s="347"/>
      <c r="T57" s="348"/>
      <c r="V57" s="318"/>
      <c r="W57" s="319"/>
      <c r="X57" s="319"/>
      <c r="Y57" s="320"/>
      <c r="Z57" s="80"/>
      <c r="AA57" s="81"/>
      <c r="AB57" s="81"/>
      <c r="AC57" s="81"/>
      <c r="AD57" s="81"/>
      <c r="AE57" s="81"/>
      <c r="AF57" s="81"/>
      <c r="AG57" s="81"/>
      <c r="AH57" s="81"/>
      <c r="AI57" s="294"/>
      <c r="AJ57" s="303"/>
      <c r="AK57" s="304"/>
      <c r="AL57" s="304"/>
      <c r="AM57" s="304"/>
      <c r="AN57" s="304"/>
      <c r="AO57" s="305"/>
      <c r="AQ57" s="324"/>
      <c r="AR57" s="322"/>
      <c r="AS57" s="322"/>
      <c r="AT57" s="323"/>
      <c r="AU57" s="95"/>
      <c r="AV57" s="96"/>
      <c r="AW57" s="96"/>
      <c r="AX57" s="96"/>
      <c r="AY57" s="96"/>
      <c r="AZ57" s="96"/>
      <c r="BA57" s="96"/>
      <c r="BB57" s="96"/>
      <c r="BC57" s="96"/>
      <c r="BD57" s="294"/>
      <c r="BE57" s="303"/>
      <c r="BF57" s="304"/>
      <c r="BG57" s="304"/>
      <c r="BH57" s="304"/>
      <c r="BI57" s="304"/>
      <c r="BJ57" s="305"/>
      <c r="BK57" s="161"/>
      <c r="BL57" s="537"/>
      <c r="BM57" s="529"/>
    </row>
    <row r="58" spans="1:65" ht="6.75" customHeight="1">
      <c r="A58" s="5"/>
      <c r="B58" s="5"/>
      <c r="C58" s="5"/>
      <c r="D58" s="5"/>
      <c r="E58" s="5"/>
      <c r="F58" s="5"/>
      <c r="G58" s="5"/>
      <c r="H58" s="5"/>
      <c r="I58" s="5"/>
      <c r="J58" s="5"/>
      <c r="K58" s="5"/>
      <c r="L58" s="5"/>
      <c r="M58" s="5"/>
      <c r="N58" s="341"/>
      <c r="O58" s="346"/>
      <c r="P58" s="347"/>
      <c r="Q58" s="347"/>
      <c r="R58" s="347"/>
      <c r="S58" s="347"/>
      <c r="T58" s="348"/>
      <c r="V58" s="318"/>
      <c r="W58" s="319"/>
      <c r="X58" s="319"/>
      <c r="Y58" s="320"/>
      <c r="Z58" s="82"/>
      <c r="AA58" s="23"/>
      <c r="AB58" s="23"/>
      <c r="AC58" s="23"/>
      <c r="AD58" s="23"/>
      <c r="AE58" s="23"/>
      <c r="AF58" s="23"/>
      <c r="AG58" s="23"/>
      <c r="AH58" s="325" t="s">
        <v>55</v>
      </c>
      <c r="AI58" s="294"/>
      <c r="AJ58" s="303"/>
      <c r="AK58" s="304"/>
      <c r="AL58" s="304"/>
      <c r="AM58" s="304"/>
      <c r="AN58" s="304"/>
      <c r="AO58" s="305"/>
      <c r="AQ58" s="324"/>
      <c r="AR58" s="322"/>
      <c r="AS58" s="322"/>
      <c r="AT58" s="323"/>
      <c r="AU58" s="97"/>
      <c r="AV58" s="98"/>
      <c r="AW58" s="98"/>
      <c r="AX58" s="98"/>
      <c r="AY58" s="98"/>
      <c r="AZ58" s="98"/>
      <c r="BA58" s="98"/>
      <c r="BB58" s="98"/>
      <c r="BC58" s="98"/>
      <c r="BD58" s="294"/>
      <c r="BE58" s="303"/>
      <c r="BF58" s="304"/>
      <c r="BG58" s="304"/>
      <c r="BH58" s="304"/>
      <c r="BI58" s="304"/>
      <c r="BJ58" s="305"/>
      <c r="BK58" s="161"/>
      <c r="BL58" s="537"/>
      <c r="BM58" s="529"/>
    </row>
    <row r="59" spans="1:65" ht="6.75" customHeight="1">
      <c r="A59" s="5"/>
      <c r="B59" s="5"/>
      <c r="C59" s="5"/>
      <c r="D59" s="5"/>
      <c r="E59" s="5"/>
      <c r="F59" s="5"/>
      <c r="G59" s="5"/>
      <c r="H59" s="5"/>
      <c r="I59" s="5"/>
      <c r="J59" s="5"/>
      <c r="K59" s="5"/>
      <c r="L59" s="5"/>
      <c r="M59" s="5"/>
      <c r="N59" s="341"/>
      <c r="O59" s="346"/>
      <c r="P59" s="347"/>
      <c r="Q59" s="347"/>
      <c r="R59" s="347"/>
      <c r="S59" s="347"/>
      <c r="T59" s="348"/>
      <c r="V59" s="318"/>
      <c r="W59" s="319"/>
      <c r="X59" s="319"/>
      <c r="Y59" s="320"/>
      <c r="Z59" s="83"/>
      <c r="AA59" s="84"/>
      <c r="AB59" s="84"/>
      <c r="AC59" s="84"/>
      <c r="AD59" s="84"/>
      <c r="AE59" s="84"/>
      <c r="AF59" s="84"/>
      <c r="AG59" s="84"/>
      <c r="AH59" s="326"/>
      <c r="AI59" s="294"/>
      <c r="AJ59" s="303"/>
      <c r="AK59" s="304"/>
      <c r="AL59" s="304"/>
      <c r="AM59" s="304"/>
      <c r="AN59" s="304"/>
      <c r="AO59" s="305"/>
      <c r="AQ59" s="327" t="s">
        <v>206</v>
      </c>
      <c r="AR59" s="328"/>
      <c r="AS59" s="328"/>
      <c r="AT59" s="329"/>
      <c r="AU59" s="312" t="s">
        <v>111</v>
      </c>
      <c r="AV59" s="313"/>
      <c r="AW59" s="313"/>
      <c r="AX59" s="313"/>
      <c r="AY59" s="313"/>
      <c r="AZ59" s="313"/>
      <c r="BA59" s="313"/>
      <c r="BB59" s="313"/>
      <c r="BC59" s="313"/>
      <c r="BD59" s="294"/>
      <c r="BE59" s="303"/>
      <c r="BF59" s="304"/>
      <c r="BG59" s="304"/>
      <c r="BH59" s="304"/>
      <c r="BI59" s="304"/>
      <c r="BJ59" s="305"/>
      <c r="BK59" s="161"/>
      <c r="BL59" s="537"/>
      <c r="BM59" s="529"/>
    </row>
    <row r="60" spans="1:65" ht="6.75" customHeight="1">
      <c r="A60" s="6"/>
      <c r="B60" s="6"/>
      <c r="C60" s="6"/>
      <c r="D60" s="6"/>
      <c r="E60" s="6"/>
      <c r="F60" s="6"/>
      <c r="G60" s="6"/>
      <c r="H60" s="6"/>
      <c r="I60" s="6"/>
      <c r="J60" s="6"/>
      <c r="K60" s="6"/>
      <c r="L60" s="6"/>
      <c r="M60" s="23"/>
      <c r="N60" s="341"/>
      <c r="O60" s="346"/>
      <c r="P60" s="347"/>
      <c r="Q60" s="347"/>
      <c r="R60" s="347"/>
      <c r="S60" s="347"/>
      <c r="T60" s="348"/>
      <c r="V60" s="6"/>
      <c r="W60" s="6"/>
      <c r="X60" s="6"/>
      <c r="Y60" s="6"/>
      <c r="Z60" s="6"/>
      <c r="AA60" s="6"/>
      <c r="AB60" s="6"/>
      <c r="AC60" s="6"/>
      <c r="AD60" s="6"/>
      <c r="AE60" s="6"/>
      <c r="AF60" s="6"/>
      <c r="AG60" s="6"/>
      <c r="AH60" s="23"/>
      <c r="AI60" s="294"/>
      <c r="AJ60" s="303"/>
      <c r="AK60" s="304"/>
      <c r="AL60" s="304"/>
      <c r="AM60" s="304"/>
      <c r="AN60" s="304"/>
      <c r="AO60" s="305"/>
      <c r="AQ60" s="330"/>
      <c r="AR60" s="328"/>
      <c r="AS60" s="328"/>
      <c r="AT60" s="329"/>
      <c r="AU60" s="314" t="s">
        <v>112</v>
      </c>
      <c r="AV60" s="315"/>
      <c r="AW60" s="315"/>
      <c r="AX60" s="315"/>
      <c r="AY60" s="315"/>
      <c r="AZ60" s="315"/>
      <c r="BA60" s="315"/>
      <c r="BB60" s="315"/>
      <c r="BC60" s="315"/>
      <c r="BD60" s="294"/>
      <c r="BE60" s="303"/>
      <c r="BF60" s="304"/>
      <c r="BG60" s="304"/>
      <c r="BH60" s="304"/>
      <c r="BI60" s="304"/>
      <c r="BJ60" s="305"/>
      <c r="BK60" s="161"/>
      <c r="BL60" s="537"/>
      <c r="BM60" s="529"/>
    </row>
    <row r="61" spans="1:65" ht="6.75" customHeight="1">
      <c r="A61" s="6"/>
      <c r="B61" s="6"/>
      <c r="C61" s="6"/>
      <c r="D61" s="6"/>
      <c r="E61" s="6"/>
      <c r="F61" s="6"/>
      <c r="G61" s="6"/>
      <c r="H61" s="6"/>
      <c r="I61" s="6"/>
      <c r="J61" s="6"/>
      <c r="K61" s="6"/>
      <c r="L61" s="6"/>
      <c r="M61" s="23"/>
      <c r="N61" s="341"/>
      <c r="O61" s="346"/>
      <c r="P61" s="347"/>
      <c r="Q61" s="347"/>
      <c r="R61" s="347"/>
      <c r="S61" s="347"/>
      <c r="T61" s="348"/>
      <c r="V61" s="6"/>
      <c r="W61" s="6"/>
      <c r="X61" s="6"/>
      <c r="Y61" s="6"/>
      <c r="Z61" s="6"/>
      <c r="AA61" s="6"/>
      <c r="AB61" s="6"/>
      <c r="AC61" s="6"/>
      <c r="AD61" s="6"/>
      <c r="AE61" s="6"/>
      <c r="AF61" s="6"/>
      <c r="AG61" s="6"/>
      <c r="AH61" s="23"/>
      <c r="AI61" s="294"/>
      <c r="AJ61" s="303"/>
      <c r="AK61" s="304"/>
      <c r="AL61" s="304"/>
      <c r="AM61" s="304"/>
      <c r="AN61" s="304"/>
      <c r="AO61" s="305"/>
      <c r="AQ61" s="330"/>
      <c r="AR61" s="328"/>
      <c r="AS61" s="328"/>
      <c r="AT61" s="329"/>
      <c r="AU61" s="316"/>
      <c r="AV61" s="317"/>
      <c r="AW61" s="317"/>
      <c r="AX61" s="317"/>
      <c r="AY61" s="317"/>
      <c r="AZ61" s="317"/>
      <c r="BA61" s="317"/>
      <c r="BB61" s="317"/>
      <c r="BC61" s="317"/>
      <c r="BD61" s="294"/>
      <c r="BE61" s="303"/>
      <c r="BF61" s="304"/>
      <c r="BG61" s="304"/>
      <c r="BH61" s="304"/>
      <c r="BI61" s="304"/>
      <c r="BJ61" s="305"/>
      <c r="BK61" s="161"/>
      <c r="BL61" s="537"/>
      <c r="BM61" s="529"/>
    </row>
    <row r="62" spans="1:65" ht="6.75" customHeight="1">
      <c r="A62" s="5"/>
      <c r="B62" s="5"/>
      <c r="C62" s="5"/>
      <c r="D62" s="5"/>
      <c r="E62" s="5"/>
      <c r="F62" s="5"/>
      <c r="G62" s="5"/>
      <c r="H62" s="5"/>
      <c r="I62" s="5"/>
      <c r="J62" s="5"/>
      <c r="K62" s="5"/>
      <c r="L62" s="5"/>
      <c r="M62" s="5"/>
      <c r="N62" s="341"/>
      <c r="O62" s="346"/>
      <c r="P62" s="347"/>
      <c r="Q62" s="347"/>
      <c r="R62" s="347"/>
      <c r="S62" s="347"/>
      <c r="T62" s="348"/>
      <c r="V62" s="5"/>
      <c r="W62" s="5"/>
      <c r="X62" s="5"/>
      <c r="Y62" s="5"/>
      <c r="Z62" s="5"/>
      <c r="AA62" s="5"/>
      <c r="AB62" s="5"/>
      <c r="AC62" s="5"/>
      <c r="AD62" s="5"/>
      <c r="AE62" s="5"/>
      <c r="AF62" s="5"/>
      <c r="AG62" s="5"/>
      <c r="AH62" s="5"/>
      <c r="AI62" s="294"/>
      <c r="AJ62" s="303"/>
      <c r="AK62" s="304"/>
      <c r="AL62" s="304"/>
      <c r="AM62" s="304"/>
      <c r="AN62" s="304"/>
      <c r="AO62" s="305"/>
      <c r="AQ62" s="5"/>
      <c r="AR62" s="5"/>
      <c r="AS62" s="5"/>
      <c r="AT62" s="5"/>
      <c r="AU62" s="5"/>
      <c r="AV62" s="5"/>
      <c r="AW62" s="5"/>
      <c r="AX62" s="5"/>
      <c r="AY62" s="5"/>
      <c r="AZ62" s="5"/>
      <c r="BA62" s="5"/>
      <c r="BB62" s="5"/>
      <c r="BC62" s="5"/>
      <c r="BD62" s="294"/>
      <c r="BE62" s="303"/>
      <c r="BF62" s="304"/>
      <c r="BG62" s="304"/>
      <c r="BH62" s="304"/>
      <c r="BI62" s="304"/>
      <c r="BJ62" s="305"/>
      <c r="BK62" s="161"/>
      <c r="BL62" s="537"/>
      <c r="BM62" s="529"/>
    </row>
    <row r="63" spans="1:65" ht="6.75" customHeight="1">
      <c r="A63" s="5"/>
      <c r="B63" s="5"/>
      <c r="C63" s="5"/>
      <c r="D63" s="5"/>
      <c r="E63" s="5"/>
      <c r="F63" s="5"/>
      <c r="G63" s="5"/>
      <c r="H63" s="5"/>
      <c r="I63" s="5"/>
      <c r="J63" s="5"/>
      <c r="K63" s="5"/>
      <c r="L63" s="5"/>
      <c r="M63" s="5"/>
      <c r="N63" s="342"/>
      <c r="O63" s="349"/>
      <c r="P63" s="350"/>
      <c r="Q63" s="350"/>
      <c r="R63" s="350"/>
      <c r="S63" s="350"/>
      <c r="T63" s="351"/>
      <c r="V63" s="5"/>
      <c r="W63" s="5"/>
      <c r="X63" s="5"/>
      <c r="Y63" s="5"/>
      <c r="Z63" s="5"/>
      <c r="AA63" s="5"/>
      <c r="AB63" s="5"/>
      <c r="AC63" s="5"/>
      <c r="AD63" s="5"/>
      <c r="AE63" s="5"/>
      <c r="AF63" s="5"/>
      <c r="AG63" s="5"/>
      <c r="AH63" s="5"/>
      <c r="AI63" s="295"/>
      <c r="AJ63" s="306"/>
      <c r="AK63" s="307"/>
      <c r="AL63" s="307"/>
      <c r="AM63" s="307"/>
      <c r="AN63" s="307"/>
      <c r="AO63" s="308"/>
      <c r="AQ63" s="5"/>
      <c r="AR63" s="5"/>
      <c r="AS63" s="5"/>
      <c r="AT63" s="5"/>
      <c r="AU63" s="5"/>
      <c r="AV63" s="5"/>
      <c r="AW63" s="5"/>
      <c r="AX63" s="5"/>
      <c r="AY63" s="5"/>
      <c r="AZ63" s="5"/>
      <c r="BA63" s="5"/>
      <c r="BB63" s="5"/>
      <c r="BC63" s="5"/>
      <c r="BD63" s="295"/>
      <c r="BE63" s="306"/>
      <c r="BF63" s="307"/>
      <c r="BG63" s="307"/>
      <c r="BH63" s="307"/>
      <c r="BI63" s="307"/>
      <c r="BJ63" s="308"/>
      <c r="BK63" s="161"/>
      <c r="BL63" s="537"/>
      <c r="BM63" s="529"/>
    </row>
    <row r="64" spans="1:65" ht="12.75" thickBot="1">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60"/>
      <c r="BL64" s="538"/>
      <c r="BM64" s="529"/>
    </row>
    <row r="65" spans="64:65" ht="7.5" customHeight="1">
      <c r="BL65" s="162"/>
      <c r="BM65" s="529"/>
    </row>
    <row r="66" spans="1:65" ht="12">
      <c r="A66" s="536" t="s">
        <v>144</v>
      </c>
      <c r="B66" s="536"/>
      <c r="C66" s="536"/>
      <c r="D66" s="536"/>
      <c r="E66" s="536"/>
      <c r="F66" s="536"/>
      <c r="G66" s="164"/>
      <c r="H66" s="164"/>
      <c r="T66" s="536" t="s">
        <v>144</v>
      </c>
      <c r="U66" s="536"/>
      <c r="V66" s="536"/>
      <c r="W66" s="536"/>
      <c r="X66" s="536"/>
      <c r="Y66" s="536"/>
      <c r="AO66" s="536" t="s">
        <v>144</v>
      </c>
      <c r="AP66" s="536"/>
      <c r="AQ66" s="536"/>
      <c r="AR66" s="536"/>
      <c r="AS66" s="536"/>
      <c r="AT66" s="536"/>
      <c r="BM66" s="529"/>
    </row>
    <row r="67" ht="12">
      <c r="BM67" s="529"/>
    </row>
    <row r="68" ht="12">
      <c r="BM68" s="529"/>
    </row>
    <row r="69" ht="12">
      <c r="BM69" s="163"/>
    </row>
    <row r="70" ht="12">
      <c r="BM70" s="163"/>
    </row>
  </sheetData>
  <sheetProtection sheet="1" selectLockedCells="1" selectUnlockedCells="1"/>
  <mergeCells count="383">
    <mergeCell ref="BL1:BL64"/>
    <mergeCell ref="G4:L4"/>
    <mergeCell ref="V4:Y6"/>
    <mergeCell ref="J1:L1"/>
    <mergeCell ref="M1:Q4"/>
    <mergeCell ref="A3:D3"/>
    <mergeCell ref="J2:L2"/>
    <mergeCell ref="AW1:AY2"/>
    <mergeCell ref="AB1:AD2"/>
    <mergeCell ref="G1:I2"/>
    <mergeCell ref="AZ2:BB2"/>
    <mergeCell ref="AE2:AG2"/>
    <mergeCell ref="AQ3:AT3"/>
    <mergeCell ref="T66:Y66"/>
    <mergeCell ref="AO66:AT66"/>
    <mergeCell ref="A66:F66"/>
    <mergeCell ref="G3:L3"/>
    <mergeCell ref="AB3:AG3"/>
    <mergeCell ref="AW3:BB3"/>
    <mergeCell ref="V3:Y3"/>
    <mergeCell ref="A4:D6"/>
    <mergeCell ref="AQ4:AT6"/>
    <mergeCell ref="A7:D8"/>
    <mergeCell ref="BM4:BM68"/>
    <mergeCell ref="AQ51:AY51"/>
    <mergeCell ref="AE1:AG1"/>
    <mergeCell ref="AH1:AL4"/>
    <mergeCell ref="AB4:AG4"/>
    <mergeCell ref="AZ1:BB1"/>
    <mergeCell ref="BC1:BH4"/>
    <mergeCell ref="AW4:BB4"/>
    <mergeCell ref="E6:F8"/>
    <mergeCell ref="G6:N6"/>
    <mergeCell ref="O6:T6"/>
    <mergeCell ref="Z6:AA8"/>
    <mergeCell ref="AB6:AI6"/>
    <mergeCell ref="G7:N8"/>
    <mergeCell ref="AW6:BD6"/>
    <mergeCell ref="AJ7:AK8"/>
    <mergeCell ref="AL7:AO8"/>
    <mergeCell ref="BE6:BJ6"/>
    <mergeCell ref="V7:Y8"/>
    <mergeCell ref="AB7:AI8"/>
    <mergeCell ref="AQ7:AT8"/>
    <mergeCell ref="AW7:BD8"/>
    <mergeCell ref="AJ6:AO6"/>
    <mergeCell ref="AU6:AV8"/>
    <mergeCell ref="A13:T15"/>
    <mergeCell ref="V13:AO14"/>
    <mergeCell ref="A16:D16"/>
    <mergeCell ref="AK16:AO16"/>
    <mergeCell ref="BE7:BF8"/>
    <mergeCell ref="BG7:BJ8"/>
    <mergeCell ref="BF16:BJ16"/>
    <mergeCell ref="E16:O16"/>
    <mergeCell ref="O7:P8"/>
    <mergeCell ref="Q7:T8"/>
    <mergeCell ref="BD17:BE18"/>
    <mergeCell ref="AQ17:AT18"/>
    <mergeCell ref="A9:T12"/>
    <mergeCell ref="V9:AO12"/>
    <mergeCell ref="AQ9:BJ12"/>
    <mergeCell ref="P16:T16"/>
    <mergeCell ref="V16:Y16"/>
    <mergeCell ref="Z16:AJ16"/>
    <mergeCell ref="P17:T18"/>
    <mergeCell ref="V17:Y18"/>
    <mergeCell ref="A19:K19"/>
    <mergeCell ref="L19:T19"/>
    <mergeCell ref="V19:AF19"/>
    <mergeCell ref="AG19:AO19"/>
    <mergeCell ref="N17:O18"/>
    <mergeCell ref="AQ13:BJ14"/>
    <mergeCell ref="V15:AO15"/>
    <mergeCell ref="AQ15:BJ15"/>
    <mergeCell ref="AQ16:AT16"/>
    <mergeCell ref="AU16:BE16"/>
    <mergeCell ref="AQ19:BA19"/>
    <mergeCell ref="A17:D18"/>
    <mergeCell ref="E17:E18"/>
    <mergeCell ref="F17:G18"/>
    <mergeCell ref="H17:H18"/>
    <mergeCell ref="I17:M18"/>
    <mergeCell ref="AY17:BC18"/>
    <mergeCell ref="AU17:AU18"/>
    <mergeCell ref="AV17:AW18"/>
    <mergeCell ref="AX17:AX18"/>
    <mergeCell ref="BB19:BJ19"/>
    <mergeCell ref="BF17:BJ18"/>
    <mergeCell ref="A20:F21"/>
    <mergeCell ref="G20:K21"/>
    <mergeCell ref="L20:L21"/>
    <mergeCell ref="M20:M21"/>
    <mergeCell ref="AH20:AH21"/>
    <mergeCell ref="AI20:AI21"/>
    <mergeCell ref="N20:N21"/>
    <mergeCell ref="O20:O21"/>
    <mergeCell ref="Z17:Z18"/>
    <mergeCell ref="AK17:AO18"/>
    <mergeCell ref="AA17:AB18"/>
    <mergeCell ref="AC17:AC18"/>
    <mergeCell ref="AD17:AH18"/>
    <mergeCell ref="AI17:AJ18"/>
    <mergeCell ref="BH20:BH21"/>
    <mergeCell ref="BI20:BJ21"/>
    <mergeCell ref="AM20:AM21"/>
    <mergeCell ref="AN20:AO21"/>
    <mergeCell ref="AQ20:AV21"/>
    <mergeCell ref="AW20:BA21"/>
    <mergeCell ref="BF20:BF21"/>
    <mergeCell ref="BG20:BG21"/>
    <mergeCell ref="BB20:BB21"/>
    <mergeCell ref="BC20:BC21"/>
    <mergeCell ref="BE20:BE21"/>
    <mergeCell ref="V22:W29"/>
    <mergeCell ref="AQ22:AR29"/>
    <mergeCell ref="AS27:AX28"/>
    <mergeCell ref="AY27:AY28"/>
    <mergeCell ref="AD23:AD24"/>
    <mergeCell ref="AD25:AD26"/>
    <mergeCell ref="V20:AA21"/>
    <mergeCell ref="AB20:AF21"/>
    <mergeCell ref="AK20:AK21"/>
    <mergeCell ref="I30:I31"/>
    <mergeCell ref="BD20:BD21"/>
    <mergeCell ref="P20:P21"/>
    <mergeCell ref="Q20:Q21"/>
    <mergeCell ref="R20:R21"/>
    <mergeCell ref="S20:T21"/>
    <mergeCell ref="AL20:AL21"/>
    <mergeCell ref="AG20:AG21"/>
    <mergeCell ref="AJ20:AJ21"/>
    <mergeCell ref="AY30:AY31"/>
    <mergeCell ref="I47:I48"/>
    <mergeCell ref="K45:K46"/>
    <mergeCell ref="I45:I46"/>
    <mergeCell ref="M45:M46"/>
    <mergeCell ref="L45:L46"/>
    <mergeCell ref="K47:K48"/>
    <mergeCell ref="J45:J46"/>
    <mergeCell ref="J47:J48"/>
    <mergeCell ref="L47:L48"/>
    <mergeCell ref="M47:M48"/>
    <mergeCell ref="P36:P37"/>
    <mergeCell ref="P38:P39"/>
    <mergeCell ref="L36:L37"/>
    <mergeCell ref="N36:N37"/>
    <mergeCell ref="J36:J37"/>
    <mergeCell ref="K36:K37"/>
    <mergeCell ref="X47:AC48"/>
    <mergeCell ref="X43:AC44"/>
    <mergeCell ref="X45:AC46"/>
    <mergeCell ref="T47:T48"/>
    <mergeCell ref="T45:T46"/>
    <mergeCell ref="T43:T44"/>
    <mergeCell ref="V30:W49"/>
    <mergeCell ref="X41:AC42"/>
    <mergeCell ref="X34:AC35"/>
    <mergeCell ref="T41:T42"/>
    <mergeCell ref="C49:H49"/>
    <mergeCell ref="X49:AC49"/>
    <mergeCell ref="A52:D52"/>
    <mergeCell ref="E52:M52"/>
    <mergeCell ref="N52:N63"/>
    <mergeCell ref="O52:T63"/>
    <mergeCell ref="A50:H50"/>
    <mergeCell ref="Z52:AH52"/>
    <mergeCell ref="V50:AC50"/>
    <mergeCell ref="AE51:AO51"/>
    <mergeCell ref="A51:I51"/>
    <mergeCell ref="J51:T51"/>
    <mergeCell ref="V51:AD51"/>
    <mergeCell ref="V52:Y52"/>
    <mergeCell ref="A53:D53"/>
    <mergeCell ref="E53:G53"/>
    <mergeCell ref="H53:I53"/>
    <mergeCell ref="J53:M53"/>
    <mergeCell ref="V54:Y59"/>
    <mergeCell ref="AQ54:AT58"/>
    <mergeCell ref="AH55:AH56"/>
    <mergeCell ref="V53:Y53"/>
    <mergeCell ref="AH58:AH59"/>
    <mergeCell ref="AQ59:AT61"/>
    <mergeCell ref="AQ53:AT53"/>
    <mergeCell ref="Z53:AB53"/>
    <mergeCell ref="AC53:AD53"/>
    <mergeCell ref="AD43:AD44"/>
    <mergeCell ref="AD45:AD46"/>
    <mergeCell ref="AD47:AD48"/>
    <mergeCell ref="AD38:AD39"/>
    <mergeCell ref="AD41:AD42"/>
    <mergeCell ref="AI52:AI63"/>
    <mergeCell ref="BE52:BJ63"/>
    <mergeCell ref="AZ53:BC53"/>
    <mergeCell ref="AU52:BC52"/>
    <mergeCell ref="AU59:BC59"/>
    <mergeCell ref="AU60:BC61"/>
    <mergeCell ref="AE53:AH53"/>
    <mergeCell ref="AJ52:AO63"/>
    <mergeCell ref="AQ52:AT52"/>
    <mergeCell ref="AY47:AY48"/>
    <mergeCell ref="AY41:AY42"/>
    <mergeCell ref="AS43:AX44"/>
    <mergeCell ref="AY45:AY46"/>
    <mergeCell ref="AY43:AY44"/>
    <mergeCell ref="AU53:AW53"/>
    <mergeCell ref="AX53:AY53"/>
    <mergeCell ref="AZ51:BJ51"/>
    <mergeCell ref="AS49:AX49"/>
    <mergeCell ref="BD52:BD63"/>
    <mergeCell ref="AQ50:AX50"/>
    <mergeCell ref="AQ30:AR49"/>
    <mergeCell ref="AS30:AX31"/>
    <mergeCell ref="AS45:AX46"/>
    <mergeCell ref="AS36:AX37"/>
    <mergeCell ref="AY36:AY37"/>
    <mergeCell ref="AS38:AX39"/>
    <mergeCell ref="AY32:AY33"/>
    <mergeCell ref="AS34:AX35"/>
    <mergeCell ref="AY34:AY35"/>
    <mergeCell ref="AS40:AX40"/>
    <mergeCell ref="AS32:AX33"/>
    <mergeCell ref="AY38:AY39"/>
    <mergeCell ref="X30:AC31"/>
    <mergeCell ref="AD36:AD37"/>
    <mergeCell ref="X32:AC33"/>
    <mergeCell ref="X29:AC29"/>
    <mergeCell ref="AD32:AD33"/>
    <mergeCell ref="AD34:AD35"/>
    <mergeCell ref="L34:L35"/>
    <mergeCell ref="AY23:AY24"/>
    <mergeCell ref="AS25:AX26"/>
    <mergeCell ref="AY25:AY26"/>
    <mergeCell ref="AD30:AD31"/>
    <mergeCell ref="AD27:AD28"/>
    <mergeCell ref="AS23:AX24"/>
    <mergeCell ref="X23:AC24"/>
    <mergeCell ref="X25:AC26"/>
    <mergeCell ref="X27:AC28"/>
    <mergeCell ref="J41:J42"/>
    <mergeCell ref="C25:H26"/>
    <mergeCell ref="C27:H28"/>
    <mergeCell ref="C40:H40"/>
    <mergeCell ref="C29:H29"/>
    <mergeCell ref="C36:H37"/>
    <mergeCell ref="C38:H39"/>
    <mergeCell ref="I32:I33"/>
    <mergeCell ref="I34:I35"/>
    <mergeCell ref="I36:I37"/>
    <mergeCell ref="M38:M39"/>
    <mergeCell ref="M41:M42"/>
    <mergeCell ref="O38:O39"/>
    <mergeCell ref="O34:O35"/>
    <mergeCell ref="C45:H46"/>
    <mergeCell ref="C43:H44"/>
    <mergeCell ref="K43:K44"/>
    <mergeCell ref="L38:L39"/>
    <mergeCell ref="K38:K39"/>
    <mergeCell ref="J38:J39"/>
    <mergeCell ref="AS47:AX48"/>
    <mergeCell ref="A30:B49"/>
    <mergeCell ref="C30:H31"/>
    <mergeCell ref="C32:H33"/>
    <mergeCell ref="C34:H35"/>
    <mergeCell ref="AS41:AX42"/>
    <mergeCell ref="C41:H42"/>
    <mergeCell ref="L41:L42"/>
    <mergeCell ref="N41:N42"/>
    <mergeCell ref="Q34:Q35"/>
    <mergeCell ref="I25:I26"/>
    <mergeCell ref="I27:I28"/>
    <mergeCell ref="J25:J26"/>
    <mergeCell ref="K25:K26"/>
    <mergeCell ref="C47:H48"/>
    <mergeCell ref="A22:B29"/>
    <mergeCell ref="C23:H24"/>
    <mergeCell ref="J43:J44"/>
    <mergeCell ref="I41:I42"/>
    <mergeCell ref="I38:I39"/>
    <mergeCell ref="I23:I24"/>
    <mergeCell ref="M23:M24"/>
    <mergeCell ref="R23:R24"/>
    <mergeCell ref="S23:S24"/>
    <mergeCell ref="J23:J24"/>
    <mergeCell ref="K23:K24"/>
    <mergeCell ref="L23:L24"/>
    <mergeCell ref="N23:N24"/>
    <mergeCell ref="O23:O24"/>
    <mergeCell ref="P41:P42"/>
    <mergeCell ref="M36:M37"/>
    <mergeCell ref="O36:O37"/>
    <mergeCell ref="P23:P24"/>
    <mergeCell ref="Q23:Q24"/>
    <mergeCell ref="T23:T24"/>
    <mergeCell ref="M25:M26"/>
    <mergeCell ref="P34:P35"/>
    <mergeCell ref="O41:O42"/>
    <mergeCell ref="N38:N39"/>
    <mergeCell ref="K41:K42"/>
    <mergeCell ref="L43:L44"/>
    <mergeCell ref="J34:J35"/>
    <mergeCell ref="M43:M44"/>
    <mergeCell ref="R30:R31"/>
    <mergeCell ref="P30:P31"/>
    <mergeCell ref="P32:P33"/>
    <mergeCell ref="Q32:Q33"/>
    <mergeCell ref="R32:R33"/>
    <mergeCell ref="Q30:Q31"/>
    <mergeCell ref="P25:P26"/>
    <mergeCell ref="Q25:Q26"/>
    <mergeCell ref="O27:O28"/>
    <mergeCell ref="L30:L31"/>
    <mergeCell ref="I43:I44"/>
    <mergeCell ref="Q43:Q44"/>
    <mergeCell ref="Q36:Q37"/>
    <mergeCell ref="Q38:Q39"/>
    <mergeCell ref="Q41:Q42"/>
    <mergeCell ref="P43:P44"/>
    <mergeCell ref="K30:K31"/>
    <mergeCell ref="K32:K33"/>
    <mergeCell ref="K34:K35"/>
    <mergeCell ref="M27:M28"/>
    <mergeCell ref="N27:N28"/>
    <mergeCell ref="L32:L33"/>
    <mergeCell ref="N32:N33"/>
    <mergeCell ref="N34:N35"/>
    <mergeCell ref="N30:N31"/>
    <mergeCell ref="M34:M35"/>
    <mergeCell ref="T25:T26"/>
    <mergeCell ref="R25:R26"/>
    <mergeCell ref="S25:S26"/>
    <mergeCell ref="P27:P28"/>
    <mergeCell ref="Q27:Q28"/>
    <mergeCell ref="L25:L26"/>
    <mergeCell ref="T27:T28"/>
    <mergeCell ref="R27:R28"/>
    <mergeCell ref="N25:N26"/>
    <mergeCell ref="O25:O26"/>
    <mergeCell ref="J30:J31"/>
    <mergeCell ref="J32:J33"/>
    <mergeCell ref="S27:S28"/>
    <mergeCell ref="J27:J28"/>
    <mergeCell ref="K27:K28"/>
    <mergeCell ref="L27:L28"/>
    <mergeCell ref="M30:M31"/>
    <mergeCell ref="M32:M33"/>
    <mergeCell ref="O30:O31"/>
    <mergeCell ref="O32:O33"/>
    <mergeCell ref="P47:P48"/>
    <mergeCell ref="O45:O46"/>
    <mergeCell ref="O43:O44"/>
    <mergeCell ref="N47:N48"/>
    <mergeCell ref="P45:P46"/>
    <mergeCell ref="N45:N46"/>
    <mergeCell ref="O47:O48"/>
    <mergeCell ref="N43:N44"/>
    <mergeCell ref="R41:R42"/>
    <mergeCell ref="Q45:Q46"/>
    <mergeCell ref="Q47:Q48"/>
    <mergeCell ref="R45:R46"/>
    <mergeCell ref="S47:S48"/>
    <mergeCell ref="R47:R48"/>
    <mergeCell ref="R43:R44"/>
    <mergeCell ref="R34:R35"/>
    <mergeCell ref="R36:R37"/>
    <mergeCell ref="R38:R39"/>
    <mergeCell ref="T30:T31"/>
    <mergeCell ref="T32:T33"/>
    <mergeCell ref="T34:T35"/>
    <mergeCell ref="T36:T37"/>
    <mergeCell ref="T38:T39"/>
    <mergeCell ref="S38:S39"/>
    <mergeCell ref="S30:S31"/>
    <mergeCell ref="AS29:AX29"/>
    <mergeCell ref="S45:S46"/>
    <mergeCell ref="S32:S33"/>
    <mergeCell ref="S34:S35"/>
    <mergeCell ref="S36:S37"/>
    <mergeCell ref="S41:S42"/>
    <mergeCell ref="X36:AC37"/>
    <mergeCell ref="X38:AC39"/>
    <mergeCell ref="S43:S44"/>
    <mergeCell ref="X40:AC40"/>
  </mergeCells>
  <printOptions/>
  <pageMargins left="0" right="0" top="0" bottom="0.31496062992125984" header="0" footer="0.31496062992125984"/>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B1:Q40"/>
  <sheetViews>
    <sheetView showGridLines="0" zoomScalePageLayoutView="0" workbookViewId="0" topLeftCell="A1">
      <selection activeCell="J17" sqref="J17"/>
    </sheetView>
  </sheetViews>
  <sheetFormatPr defaultColWidth="9.140625" defaultRowHeight="12"/>
  <cols>
    <col min="1" max="2" width="4.7109375" style="166" customWidth="1"/>
    <col min="3" max="16384" width="9.140625" style="166" customWidth="1"/>
  </cols>
  <sheetData>
    <row r="1" ht="17.25">
      <c r="C1" s="167" t="s">
        <v>148</v>
      </c>
    </row>
    <row r="2" ht="18" thickBot="1">
      <c r="C2" s="167"/>
    </row>
    <row r="3" spans="2:17" ht="12">
      <c r="B3" s="168"/>
      <c r="C3" s="169"/>
      <c r="D3" s="169"/>
      <c r="E3" s="169"/>
      <c r="F3" s="169"/>
      <c r="G3" s="169"/>
      <c r="H3" s="169"/>
      <c r="I3" s="169"/>
      <c r="J3" s="169"/>
      <c r="K3" s="169"/>
      <c r="L3" s="169"/>
      <c r="M3" s="169"/>
      <c r="N3" s="169"/>
      <c r="O3" s="169"/>
      <c r="P3" s="169"/>
      <c r="Q3" s="170"/>
    </row>
    <row r="4" spans="2:17" ht="17.25">
      <c r="B4" s="171"/>
      <c r="C4" s="181" t="s">
        <v>161</v>
      </c>
      <c r="D4" s="173"/>
      <c r="E4" s="173"/>
      <c r="F4" s="173"/>
      <c r="G4" s="173"/>
      <c r="H4" s="173"/>
      <c r="I4" s="173"/>
      <c r="J4" s="173"/>
      <c r="K4" s="173"/>
      <c r="L4" s="173"/>
      <c r="M4" s="173"/>
      <c r="N4" s="173"/>
      <c r="O4" s="173"/>
      <c r="P4" s="173"/>
      <c r="Q4" s="174"/>
    </row>
    <row r="5" spans="2:17" ht="12">
      <c r="B5" s="171"/>
      <c r="C5" s="173"/>
      <c r="D5" s="173"/>
      <c r="E5" s="173"/>
      <c r="F5" s="173"/>
      <c r="G5" s="173"/>
      <c r="H5" s="173"/>
      <c r="I5" s="173"/>
      <c r="J5" s="173"/>
      <c r="K5" s="173"/>
      <c r="L5" s="173"/>
      <c r="M5" s="173"/>
      <c r="N5" s="173"/>
      <c r="O5" s="173"/>
      <c r="P5" s="173"/>
      <c r="Q5" s="174"/>
    </row>
    <row r="6" spans="2:17" ht="14.25">
      <c r="B6" s="171"/>
      <c r="C6" s="179" t="s">
        <v>149</v>
      </c>
      <c r="D6" s="172"/>
      <c r="E6" s="172"/>
      <c r="F6" s="173"/>
      <c r="G6" s="173"/>
      <c r="H6" s="173"/>
      <c r="I6" s="173"/>
      <c r="J6" s="173"/>
      <c r="K6" s="173"/>
      <c r="L6" s="173"/>
      <c r="M6" s="173"/>
      <c r="N6" s="173"/>
      <c r="O6" s="173"/>
      <c r="P6" s="173"/>
      <c r="Q6" s="174"/>
    </row>
    <row r="7" spans="2:17" ht="14.25">
      <c r="B7" s="171"/>
      <c r="C7" s="172"/>
      <c r="D7" s="172"/>
      <c r="E7" s="172"/>
      <c r="F7" s="173"/>
      <c r="G7" s="173"/>
      <c r="H7" s="173"/>
      <c r="I7" s="173"/>
      <c r="J7" s="173"/>
      <c r="K7" s="173"/>
      <c r="L7" s="173"/>
      <c r="M7" s="173"/>
      <c r="N7" s="173"/>
      <c r="O7" s="173"/>
      <c r="P7" s="173"/>
      <c r="Q7" s="174"/>
    </row>
    <row r="8" spans="2:17" ht="14.25">
      <c r="B8" s="171"/>
      <c r="C8" s="172" t="s">
        <v>213</v>
      </c>
      <c r="D8" s="172"/>
      <c r="E8" s="172"/>
      <c r="F8" s="173"/>
      <c r="G8" s="173"/>
      <c r="H8" s="173"/>
      <c r="I8" s="173"/>
      <c r="J8" s="173"/>
      <c r="K8" s="173"/>
      <c r="L8" s="173"/>
      <c r="M8" s="173"/>
      <c r="N8" s="173"/>
      <c r="O8" s="173"/>
      <c r="P8" s="173"/>
      <c r="Q8" s="174"/>
    </row>
    <row r="9" spans="2:17" ht="14.25">
      <c r="B9" s="171"/>
      <c r="C9" s="172"/>
      <c r="D9" s="172"/>
      <c r="E9" s="172"/>
      <c r="F9" s="173"/>
      <c r="G9" s="173"/>
      <c r="H9" s="173"/>
      <c r="I9" s="173" t="s">
        <v>164</v>
      </c>
      <c r="J9" s="173"/>
      <c r="K9" s="173"/>
      <c r="L9" s="173"/>
      <c r="M9" s="173"/>
      <c r="N9" s="173"/>
      <c r="O9" s="173"/>
      <c r="P9" s="173"/>
      <c r="Q9" s="174"/>
    </row>
    <row r="10" spans="2:17" ht="14.25">
      <c r="B10" s="171"/>
      <c r="D10" s="172"/>
      <c r="E10" s="172"/>
      <c r="F10" s="173"/>
      <c r="G10" s="173"/>
      <c r="H10" s="173"/>
      <c r="I10" s="173"/>
      <c r="J10" s="173"/>
      <c r="K10" s="173"/>
      <c r="L10" s="173"/>
      <c r="M10" s="173"/>
      <c r="N10" s="173"/>
      <c r="O10" s="173"/>
      <c r="P10" s="173"/>
      <c r="Q10" s="174"/>
    </row>
    <row r="11" spans="2:17" ht="14.25">
      <c r="B11" s="171"/>
      <c r="C11" s="187" t="s">
        <v>163</v>
      </c>
      <c r="D11" s="172"/>
      <c r="E11" s="172"/>
      <c r="F11" s="173"/>
      <c r="G11" s="173"/>
      <c r="H11" s="173"/>
      <c r="I11" s="173"/>
      <c r="J11" s="173"/>
      <c r="K11" s="173"/>
      <c r="L11" s="173"/>
      <c r="M11" s="173"/>
      <c r="N11" s="173"/>
      <c r="O11" s="173"/>
      <c r="P11" s="173"/>
      <c r="Q11" s="174"/>
    </row>
    <row r="12" spans="2:17" ht="14.25">
      <c r="B12" s="171"/>
      <c r="C12" s="172"/>
      <c r="D12" s="172"/>
      <c r="E12" s="172"/>
      <c r="F12" s="173"/>
      <c r="G12" s="173"/>
      <c r="H12" s="173"/>
      <c r="I12" s="173"/>
      <c r="J12" s="173"/>
      <c r="K12" s="173"/>
      <c r="L12" s="173"/>
      <c r="M12" s="173"/>
      <c r="N12" s="173"/>
      <c r="O12" s="173"/>
      <c r="P12" s="173"/>
      <c r="Q12" s="174"/>
    </row>
    <row r="13" spans="2:17" ht="14.25">
      <c r="B13" s="171"/>
      <c r="C13" s="179" t="s">
        <v>150</v>
      </c>
      <c r="D13" s="172"/>
      <c r="E13" s="172"/>
      <c r="F13" s="173"/>
      <c r="G13" s="173"/>
      <c r="H13" s="173"/>
      <c r="I13" s="173"/>
      <c r="J13" s="173"/>
      <c r="K13" s="173"/>
      <c r="L13" s="173"/>
      <c r="M13" s="173"/>
      <c r="N13" s="173"/>
      <c r="O13" s="173"/>
      <c r="P13" s="173"/>
      <c r="Q13" s="174"/>
    </row>
    <row r="14" spans="2:17" ht="14.25">
      <c r="B14" s="171"/>
      <c r="C14" s="172"/>
      <c r="D14" s="172"/>
      <c r="E14" s="172"/>
      <c r="F14" s="173"/>
      <c r="G14" s="173"/>
      <c r="H14" s="173"/>
      <c r="I14" s="173"/>
      <c r="J14" s="173"/>
      <c r="K14" s="173"/>
      <c r="L14" s="173"/>
      <c r="M14" s="173"/>
      <c r="N14" s="173"/>
      <c r="O14" s="173"/>
      <c r="P14" s="173"/>
      <c r="Q14" s="174"/>
    </row>
    <row r="15" spans="2:17" ht="14.25">
      <c r="B15" s="171"/>
      <c r="C15" s="172" t="s">
        <v>151</v>
      </c>
      <c r="D15" s="172"/>
      <c r="E15" s="172"/>
      <c r="F15" s="173"/>
      <c r="G15" s="173"/>
      <c r="H15" s="173"/>
      <c r="I15" s="173"/>
      <c r="J15" s="173"/>
      <c r="K15" s="173"/>
      <c r="L15" s="173"/>
      <c r="M15" s="173"/>
      <c r="N15" s="173"/>
      <c r="O15" s="173"/>
      <c r="P15" s="173"/>
      <c r="Q15" s="174"/>
    </row>
    <row r="16" spans="2:17" ht="14.25">
      <c r="B16" s="171"/>
      <c r="D16" s="172"/>
      <c r="E16" s="172"/>
      <c r="F16" s="173"/>
      <c r="G16" s="173"/>
      <c r="H16" s="173"/>
      <c r="I16" s="173"/>
      <c r="J16" s="173"/>
      <c r="K16" s="173"/>
      <c r="L16" s="173"/>
      <c r="M16" s="173"/>
      <c r="N16" s="173"/>
      <c r="O16" s="173"/>
      <c r="P16" s="173"/>
      <c r="Q16" s="174"/>
    </row>
    <row r="17" spans="2:17" ht="14.25">
      <c r="B17" s="171"/>
      <c r="C17" s="172"/>
      <c r="D17" s="172" t="s">
        <v>209</v>
      </c>
      <c r="E17" s="172"/>
      <c r="F17" s="173"/>
      <c r="G17" s="173"/>
      <c r="H17" s="173"/>
      <c r="I17" s="173"/>
      <c r="J17" s="173"/>
      <c r="K17" s="173"/>
      <c r="L17" s="173"/>
      <c r="M17" s="173"/>
      <c r="N17" s="173"/>
      <c r="O17" s="173"/>
      <c r="P17" s="173"/>
      <c r="Q17" s="174"/>
    </row>
    <row r="18" spans="2:17" ht="14.25">
      <c r="B18" s="171"/>
      <c r="C18" s="172"/>
      <c r="D18" s="172"/>
      <c r="E18" s="172"/>
      <c r="F18" s="173"/>
      <c r="G18" s="173"/>
      <c r="H18" s="173"/>
      <c r="I18" s="173"/>
      <c r="J18" s="173"/>
      <c r="K18" s="173"/>
      <c r="L18" s="173"/>
      <c r="M18" s="173"/>
      <c r="N18" s="173"/>
      <c r="O18" s="173"/>
      <c r="P18" s="173"/>
      <c r="Q18" s="174"/>
    </row>
    <row r="19" spans="2:17" ht="14.25">
      <c r="B19" s="171"/>
      <c r="C19" s="172"/>
      <c r="D19" s="180" t="s">
        <v>152</v>
      </c>
      <c r="E19" s="172"/>
      <c r="F19" s="173"/>
      <c r="G19" s="173"/>
      <c r="H19" s="173"/>
      <c r="I19" s="173"/>
      <c r="J19" s="173"/>
      <c r="K19" s="173"/>
      <c r="L19" s="173"/>
      <c r="M19" s="173"/>
      <c r="N19" s="173"/>
      <c r="O19" s="173"/>
      <c r="P19" s="173"/>
      <c r="Q19" s="174"/>
    </row>
    <row r="20" spans="2:17" ht="14.25">
      <c r="B20" s="171"/>
      <c r="C20" s="172"/>
      <c r="D20" s="175"/>
      <c r="E20" s="172"/>
      <c r="F20" s="173"/>
      <c r="G20" s="173"/>
      <c r="H20" s="173"/>
      <c r="I20" s="173"/>
      <c r="J20" s="173"/>
      <c r="K20" s="173"/>
      <c r="L20" s="173"/>
      <c r="M20" s="173"/>
      <c r="N20" s="173"/>
      <c r="O20" s="173"/>
      <c r="P20" s="173"/>
      <c r="Q20" s="174"/>
    </row>
    <row r="21" spans="2:17" ht="14.25">
      <c r="B21" s="171"/>
      <c r="C21" s="172"/>
      <c r="D21" s="175" t="s">
        <v>153</v>
      </c>
      <c r="E21" s="172"/>
      <c r="F21" s="173"/>
      <c r="G21" s="173"/>
      <c r="H21" s="173"/>
      <c r="I21" s="173"/>
      <c r="J21" s="173"/>
      <c r="K21" s="173"/>
      <c r="L21" s="173"/>
      <c r="M21" s="173"/>
      <c r="N21" s="173"/>
      <c r="O21" s="173"/>
      <c r="P21" s="173"/>
      <c r="Q21" s="174"/>
    </row>
    <row r="22" spans="2:17" ht="14.25">
      <c r="B22" s="171"/>
      <c r="C22" s="172"/>
      <c r="D22" s="175"/>
      <c r="E22" s="172"/>
      <c r="F22" s="173"/>
      <c r="G22" s="173"/>
      <c r="H22" s="173"/>
      <c r="I22" s="173"/>
      <c r="J22" s="173"/>
      <c r="K22" s="173"/>
      <c r="L22" s="173"/>
      <c r="M22" s="173"/>
      <c r="N22" s="173"/>
      <c r="O22" s="173"/>
      <c r="P22" s="173"/>
      <c r="Q22" s="174"/>
    </row>
    <row r="23" spans="2:17" ht="14.25">
      <c r="B23" s="171"/>
      <c r="C23" s="172"/>
      <c r="E23" s="172"/>
      <c r="F23" s="173"/>
      <c r="G23" s="173"/>
      <c r="H23" s="173"/>
      <c r="I23" s="173"/>
      <c r="J23" s="173"/>
      <c r="K23" s="173"/>
      <c r="L23" s="173"/>
      <c r="M23" s="173"/>
      <c r="N23" s="173"/>
      <c r="O23" s="173"/>
      <c r="P23" s="173"/>
      <c r="Q23" s="174"/>
    </row>
    <row r="24" spans="2:17" ht="14.25">
      <c r="B24" s="171"/>
      <c r="C24" s="172"/>
      <c r="D24" s="175"/>
      <c r="E24" s="172"/>
      <c r="F24" s="173"/>
      <c r="G24" s="173"/>
      <c r="H24" s="173"/>
      <c r="I24" s="173"/>
      <c r="J24" s="173"/>
      <c r="K24" s="173"/>
      <c r="L24" s="173"/>
      <c r="M24" s="173"/>
      <c r="N24" s="173"/>
      <c r="O24" s="173"/>
      <c r="P24" s="173"/>
      <c r="Q24" s="174"/>
    </row>
    <row r="25" spans="2:17" ht="14.25">
      <c r="B25" s="171"/>
      <c r="C25" s="205" t="s">
        <v>203</v>
      </c>
      <c r="D25" s="175"/>
      <c r="E25" s="172"/>
      <c r="F25" s="173"/>
      <c r="G25" s="173"/>
      <c r="H25" s="173"/>
      <c r="I25" s="173"/>
      <c r="J25" s="173"/>
      <c r="K25" s="173"/>
      <c r="L25" s="173"/>
      <c r="M25" s="173"/>
      <c r="N25" s="173"/>
      <c r="O25" s="173"/>
      <c r="P25" s="173"/>
      <c r="Q25" s="174"/>
    </row>
    <row r="26" spans="2:17" ht="14.25">
      <c r="B26" s="171"/>
      <c r="C26" s="172"/>
      <c r="D26" s="175"/>
      <c r="E26" s="172"/>
      <c r="F26" s="173"/>
      <c r="G26" s="173"/>
      <c r="H26" s="173"/>
      <c r="I26" s="173"/>
      <c r="J26" s="173"/>
      <c r="K26" s="173"/>
      <c r="L26" s="173"/>
      <c r="M26" s="173"/>
      <c r="N26" s="173"/>
      <c r="O26" s="173"/>
      <c r="P26" s="173"/>
      <c r="Q26" s="174"/>
    </row>
    <row r="27" spans="2:17" ht="14.25">
      <c r="B27" s="171"/>
      <c r="C27" s="172" t="s">
        <v>157</v>
      </c>
      <c r="D27" s="175"/>
      <c r="E27" s="172"/>
      <c r="F27" s="173"/>
      <c r="G27" s="173"/>
      <c r="H27" s="173"/>
      <c r="I27" s="173"/>
      <c r="J27" s="173"/>
      <c r="K27" s="173"/>
      <c r="L27" s="173"/>
      <c r="M27" s="173"/>
      <c r="N27" s="173"/>
      <c r="O27" s="173"/>
      <c r="P27" s="173"/>
      <c r="Q27" s="174"/>
    </row>
    <row r="28" spans="2:17" ht="14.25">
      <c r="B28" s="171"/>
      <c r="C28" s="172"/>
      <c r="D28" s="172"/>
      <c r="E28" s="172"/>
      <c r="F28" s="173"/>
      <c r="G28" s="173"/>
      <c r="H28" s="173"/>
      <c r="I28" s="173"/>
      <c r="J28" s="173"/>
      <c r="K28" s="173"/>
      <c r="L28" s="173"/>
      <c r="M28" s="173"/>
      <c r="N28" s="173"/>
      <c r="O28" s="173"/>
      <c r="P28" s="173"/>
      <c r="Q28" s="174"/>
    </row>
    <row r="29" spans="2:17" ht="14.25">
      <c r="B29" s="171"/>
      <c r="C29" s="172"/>
      <c r="D29" s="172" t="s">
        <v>154</v>
      </c>
      <c r="E29" s="172"/>
      <c r="F29" s="173"/>
      <c r="G29" s="173"/>
      <c r="H29" s="173"/>
      <c r="I29" s="173"/>
      <c r="J29" s="173"/>
      <c r="K29" s="173"/>
      <c r="L29" s="173"/>
      <c r="M29" s="173"/>
      <c r="N29" s="173"/>
      <c r="O29" s="173"/>
      <c r="P29" s="173"/>
      <c r="Q29" s="174"/>
    </row>
    <row r="30" spans="2:17" ht="14.25">
      <c r="B30" s="171"/>
      <c r="C30" s="172"/>
      <c r="D30" s="172"/>
      <c r="E30" s="172"/>
      <c r="F30" s="173"/>
      <c r="G30" s="173"/>
      <c r="H30" s="173"/>
      <c r="I30" s="173"/>
      <c r="J30" s="173"/>
      <c r="K30" s="173"/>
      <c r="L30" s="173"/>
      <c r="M30" s="173"/>
      <c r="N30" s="173"/>
      <c r="O30" s="173"/>
      <c r="P30" s="173"/>
      <c r="Q30" s="174"/>
    </row>
    <row r="31" spans="2:17" ht="14.25">
      <c r="B31" s="171"/>
      <c r="C31" s="172"/>
      <c r="D31" s="172" t="s">
        <v>155</v>
      </c>
      <c r="E31" s="172"/>
      <c r="F31" s="173"/>
      <c r="G31" s="173"/>
      <c r="H31" s="173"/>
      <c r="I31" s="173"/>
      <c r="J31" s="173"/>
      <c r="K31" s="173"/>
      <c r="L31" s="173"/>
      <c r="M31" s="173"/>
      <c r="N31" s="173"/>
      <c r="O31" s="173"/>
      <c r="P31" s="173"/>
      <c r="Q31" s="174"/>
    </row>
    <row r="32" spans="2:17" ht="14.25">
      <c r="B32" s="171"/>
      <c r="C32" s="172"/>
      <c r="D32" s="172"/>
      <c r="E32" s="172"/>
      <c r="F32" s="173"/>
      <c r="G32" s="173"/>
      <c r="H32" s="173"/>
      <c r="I32" s="173"/>
      <c r="J32" s="173"/>
      <c r="K32" s="173"/>
      <c r="L32" s="173"/>
      <c r="M32" s="173"/>
      <c r="N32" s="173"/>
      <c r="O32" s="173"/>
      <c r="P32" s="173"/>
      <c r="Q32" s="174"/>
    </row>
    <row r="33" spans="2:17" ht="14.25">
      <c r="B33" s="171"/>
      <c r="C33" s="172"/>
      <c r="D33" s="172" t="s">
        <v>156</v>
      </c>
      <c r="E33" s="172"/>
      <c r="F33" s="173"/>
      <c r="G33" s="173"/>
      <c r="H33" s="173"/>
      <c r="I33" s="173"/>
      <c r="J33" s="173"/>
      <c r="K33" s="173"/>
      <c r="L33" s="173"/>
      <c r="M33" s="173"/>
      <c r="N33" s="173"/>
      <c r="O33" s="173"/>
      <c r="P33" s="173"/>
      <c r="Q33" s="174"/>
    </row>
    <row r="34" spans="2:17" ht="14.25">
      <c r="B34" s="171"/>
      <c r="C34" s="172"/>
      <c r="D34" s="172"/>
      <c r="E34" s="172"/>
      <c r="F34" s="173"/>
      <c r="G34" s="173"/>
      <c r="H34" s="173"/>
      <c r="I34" s="173"/>
      <c r="J34" s="173"/>
      <c r="K34" s="173"/>
      <c r="L34" s="173"/>
      <c r="M34" s="173"/>
      <c r="N34" s="173"/>
      <c r="O34" s="173"/>
      <c r="P34" s="173"/>
      <c r="Q34" s="174"/>
    </row>
    <row r="35" spans="2:17" ht="14.25">
      <c r="B35" s="171"/>
      <c r="C35" s="172"/>
      <c r="D35" s="172" t="s">
        <v>158</v>
      </c>
      <c r="E35" s="172"/>
      <c r="F35" s="173"/>
      <c r="G35" s="173"/>
      <c r="H35" s="173"/>
      <c r="I35" s="173"/>
      <c r="J35" s="173"/>
      <c r="K35" s="173"/>
      <c r="L35" s="173"/>
      <c r="M35" s="173"/>
      <c r="N35" s="173"/>
      <c r="O35" s="173"/>
      <c r="P35" s="173"/>
      <c r="Q35" s="174"/>
    </row>
    <row r="36" spans="2:17" ht="14.25">
      <c r="B36" s="171"/>
      <c r="C36" s="172"/>
      <c r="D36" s="172"/>
      <c r="E36" s="172"/>
      <c r="F36" s="173"/>
      <c r="G36" s="173"/>
      <c r="H36" s="173"/>
      <c r="I36" s="173"/>
      <c r="J36" s="173"/>
      <c r="K36" s="173"/>
      <c r="L36" s="173"/>
      <c r="M36" s="173"/>
      <c r="N36" s="173"/>
      <c r="O36" s="173"/>
      <c r="P36" s="173"/>
      <c r="Q36" s="174"/>
    </row>
    <row r="37" spans="2:17" ht="14.25">
      <c r="B37" s="171"/>
      <c r="C37" s="172" t="s">
        <v>159</v>
      </c>
      <c r="D37" s="172"/>
      <c r="E37" s="172"/>
      <c r="F37" s="173"/>
      <c r="G37" s="173"/>
      <c r="H37" s="173"/>
      <c r="I37" s="173"/>
      <c r="J37" s="173"/>
      <c r="K37" s="173"/>
      <c r="L37" s="173"/>
      <c r="M37" s="173"/>
      <c r="N37" s="173"/>
      <c r="O37" s="173"/>
      <c r="P37" s="173"/>
      <c r="Q37" s="174"/>
    </row>
    <row r="38" spans="2:17" ht="14.25">
      <c r="B38" s="171"/>
      <c r="C38" s="172"/>
      <c r="D38" s="172"/>
      <c r="E38" s="172"/>
      <c r="F38" s="173"/>
      <c r="G38" s="173"/>
      <c r="H38" s="173"/>
      <c r="I38" s="173"/>
      <c r="J38" s="173"/>
      <c r="K38" s="173"/>
      <c r="L38" s="173"/>
      <c r="M38" s="173"/>
      <c r="N38" s="173"/>
      <c r="O38" s="173"/>
      <c r="P38" s="173"/>
      <c r="Q38" s="174"/>
    </row>
    <row r="39" spans="2:17" ht="14.25">
      <c r="B39" s="171"/>
      <c r="C39" s="172"/>
      <c r="D39" s="172" t="s">
        <v>160</v>
      </c>
      <c r="E39" s="172"/>
      <c r="F39" s="173"/>
      <c r="G39" s="173"/>
      <c r="H39" s="173"/>
      <c r="I39" s="173"/>
      <c r="J39" s="173"/>
      <c r="K39" s="173"/>
      <c r="L39" s="173"/>
      <c r="M39" s="173"/>
      <c r="N39" s="173"/>
      <c r="O39" s="173"/>
      <c r="P39" s="173"/>
      <c r="Q39" s="174"/>
    </row>
    <row r="40" spans="2:17" ht="12.75" thickBot="1">
      <c r="B40" s="176"/>
      <c r="C40" s="177"/>
      <c r="D40" s="177"/>
      <c r="E40" s="177"/>
      <c r="F40" s="177"/>
      <c r="G40" s="177"/>
      <c r="H40" s="177"/>
      <c r="I40" s="177"/>
      <c r="J40" s="177"/>
      <c r="K40" s="177"/>
      <c r="L40" s="177"/>
      <c r="M40" s="177"/>
      <c r="N40" s="177"/>
      <c r="O40" s="177"/>
      <c r="P40" s="177"/>
      <c r="Q40" s="178"/>
    </row>
  </sheetData>
  <sheetProtection/>
  <printOptions/>
  <pageMargins left="0.5905511811023623" right="0.5905511811023623" top="0.5905511811023623"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IWASAKI,Jiro</dc:creator>
  <cp:keywords/>
  <dc:description/>
  <cp:lastModifiedBy>西原　佑樹</cp:lastModifiedBy>
  <cp:lastPrinted>2020-03-19T01:12:21Z</cp:lastPrinted>
  <dcterms:created xsi:type="dcterms:W3CDTF">2010-08-21T04:03:40Z</dcterms:created>
  <dcterms:modified xsi:type="dcterms:W3CDTF">2020-05-11T07:13:26Z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