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S-SV-V312-FSV\redirect\00215514\Desktop\"/>
    </mc:Choice>
  </mc:AlternateContent>
  <xr:revisionPtr revIDLastSave="0" documentId="13_ncr:1_{224A4177-85CA-4271-A327-21D1DDD245DC}" xr6:coauthVersionLast="47" xr6:coauthVersionMax="47" xr10:uidLastSave="{00000000-0000-0000-0000-000000000000}"/>
  <bookViews>
    <workbookView xWindow="-120" yWindow="-120" windowWidth="29040" windowHeight="15840" activeTab="6" xr2:uid="{00000000-000D-0000-FFFF-FFFF00000000}"/>
  </bookViews>
  <sheets>
    <sheet name="使い方" sheetId="7" r:id="rId1"/>
    <sheet name="工事契約書" sheetId="1" state="hidden" r:id="rId2"/>
    <sheet name="課税事業者の届出（工事）" sheetId="4" state="hidden" r:id="rId3"/>
    <sheet name="仲裁合意書" sheetId="3" state="hidden" r:id="rId4"/>
    <sheet name="工事公契約誓約書" sheetId="9" state="hidden" r:id="rId5"/>
    <sheet name="工事変更契約書 " sheetId="5" state="hidden" r:id="rId6"/>
    <sheet name="委託契約書" sheetId="2" r:id="rId7"/>
    <sheet name="課税事業者の届出 (委託)" sheetId="8" state="hidden" r:id="rId8"/>
    <sheet name="委託公契約誓約書" sheetId="10" r:id="rId9"/>
    <sheet name="委託変更契約書 " sheetId="6" r:id="rId10"/>
    <sheet name="委託契約書 (電子契約)" sheetId="11" r:id="rId11"/>
    <sheet name="委託変更契約書  (電子契約)" sheetId="12" r:id="rId12"/>
  </sheets>
  <definedNames>
    <definedName name="_xlnm.Print_Area" localSheetId="6">委託契約書!$A:$R</definedName>
    <definedName name="_xlnm.Print_Area" localSheetId="10">'委託契約書 (電子契約)'!$A:$R</definedName>
    <definedName name="_xlnm.Print_Area" localSheetId="9">'委託変更契約書 '!$A$1:$R$58</definedName>
    <definedName name="_xlnm.Print_Area" localSheetId="11">'委託変更契約書  (電子契約)'!$A$1:$R$58</definedName>
    <definedName name="_xlnm.Print_Area" localSheetId="1">工事契約書!$A$1:$R$59</definedName>
    <definedName name="_xlnm.Print_Area" localSheetId="5">'工事変更契約書 '!$A$1:$R$58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0" i="12" l="1"/>
  <c r="L46" i="12"/>
  <c r="E36" i="12"/>
  <c r="H26" i="12"/>
  <c r="L23" i="12"/>
  <c r="H23" i="12"/>
  <c r="K20" i="12"/>
  <c r="L18" i="12"/>
  <c r="H18" i="12"/>
  <c r="F18" i="12"/>
  <c r="F12" i="12"/>
  <c r="F8" i="12"/>
  <c r="U49" i="11"/>
  <c r="L45" i="11"/>
  <c r="K22" i="11"/>
  <c r="F20" i="11" s="1"/>
  <c r="U26" i="11" s="1"/>
  <c r="U28" i="11" s="1"/>
  <c r="F27" i="11" s="1"/>
  <c r="G16" i="11"/>
  <c r="G14" i="11"/>
  <c r="F11" i="11"/>
  <c r="F7" i="11"/>
  <c r="U50" i="5"/>
  <c r="U52" i="1"/>
  <c r="H39" i="1" l="1"/>
  <c r="H18" i="10" l="1"/>
  <c r="I39" i="10" s="1"/>
  <c r="E16" i="10"/>
  <c r="F44" i="10"/>
  <c r="F44" i="9" l="1"/>
  <c r="H18" i="9"/>
  <c r="I39" i="9" s="1"/>
  <c r="E16" i="9"/>
  <c r="K20" i="5" l="1"/>
  <c r="K20" i="6"/>
  <c r="O50" i="6"/>
  <c r="O49" i="2"/>
  <c r="O50" i="5"/>
  <c r="I32" i="3"/>
  <c r="O52" i="1"/>
  <c r="N31" i="1" l="1"/>
  <c r="O31" i="1"/>
  <c r="P31" i="1"/>
  <c r="K31" i="1"/>
  <c r="H19" i="1"/>
  <c r="H21" i="1" s="1"/>
  <c r="I2" i="8" l="1"/>
  <c r="I2" i="4"/>
  <c r="C36" i="7" l="1"/>
  <c r="C35" i="7"/>
  <c r="C34" i="7"/>
  <c r="C33" i="7"/>
  <c r="C32" i="7"/>
  <c r="C31" i="7"/>
  <c r="C30" i="7"/>
  <c r="C29" i="7"/>
  <c r="C28" i="7"/>
  <c r="H8" i="8" l="1"/>
  <c r="H8" i="4"/>
  <c r="K26" i="1" l="1"/>
  <c r="K22" i="2"/>
  <c r="L46" i="6" l="1"/>
  <c r="E36" i="6"/>
  <c r="H26" i="6"/>
  <c r="L23" i="6"/>
  <c r="H23" i="6"/>
  <c r="L18" i="6"/>
  <c r="H18" i="6"/>
  <c r="F18" i="6"/>
  <c r="F12" i="6"/>
  <c r="F8" i="6"/>
  <c r="E36" i="5"/>
  <c r="L23" i="5"/>
  <c r="H26" i="5"/>
  <c r="H23" i="5"/>
  <c r="L18" i="5"/>
  <c r="H18" i="5"/>
  <c r="F18" i="5"/>
  <c r="L46" i="5"/>
  <c r="F12" i="5"/>
  <c r="F8" i="5"/>
  <c r="E10" i="3" l="1"/>
  <c r="E6" i="3"/>
  <c r="B14" i="3"/>
  <c r="I27" i="3" s="1"/>
  <c r="L45" i="2" l="1"/>
  <c r="L48" i="1"/>
  <c r="F20" i="2"/>
  <c r="U26" i="2" s="1"/>
  <c r="U28" i="2" s="1"/>
  <c r="F27" i="2" s="1"/>
  <c r="G16" i="2"/>
  <c r="G14" i="2"/>
  <c r="F11" i="2"/>
  <c r="F7" i="2"/>
  <c r="F24" i="1" l="1"/>
  <c r="U30" i="1" s="1"/>
  <c r="G16" i="1"/>
  <c r="G14" i="1"/>
  <c r="F11" i="1"/>
  <c r="F7" i="1"/>
  <c r="U32" i="1" l="1"/>
  <c r="F31" i="1" s="1"/>
  <c r="N36" i="1"/>
  <c r="F36" i="1"/>
  <c r="U35" i="1"/>
  <c r="F33" i="1"/>
</calcChain>
</file>

<file path=xl/sharedStrings.xml><?xml version="1.0" encoding="utf-8"?>
<sst xmlns="http://schemas.openxmlformats.org/spreadsheetml/2006/main" count="542" uniqueCount="259">
  <si>
    <t>建設工事請負契約書</t>
    <rPh sb="0" eb="2">
      <t>ケンセツ</t>
    </rPh>
    <rPh sb="2" eb="4">
      <t>コウジ</t>
    </rPh>
    <rPh sb="4" eb="6">
      <t>ウケオイ</t>
    </rPh>
    <rPh sb="6" eb="9">
      <t>ケイヤクショ</t>
    </rPh>
    <phoneticPr fontId="3"/>
  </si>
  <si>
    <t>建設工事名</t>
    <rPh sb="0" eb="2">
      <t>ケンセツ</t>
    </rPh>
    <rPh sb="2" eb="4">
      <t>コウジ</t>
    </rPh>
    <rPh sb="4" eb="5">
      <t>メイ</t>
    </rPh>
    <phoneticPr fontId="3"/>
  </si>
  <si>
    <t>建設工事箇所</t>
    <rPh sb="0" eb="2">
      <t>ケンセツ</t>
    </rPh>
    <rPh sb="2" eb="4">
      <t>コウジ</t>
    </rPh>
    <rPh sb="4" eb="6">
      <t>カショ</t>
    </rPh>
    <phoneticPr fontId="3"/>
  </si>
  <si>
    <t>工期</t>
    <rPh sb="0" eb="2">
      <t>コウキ</t>
    </rPh>
    <phoneticPr fontId="3"/>
  </si>
  <si>
    <t>着手</t>
    <rPh sb="0" eb="2">
      <t>チャクシュ</t>
    </rPh>
    <phoneticPr fontId="3"/>
  </si>
  <si>
    <t>完成</t>
    <rPh sb="0" eb="2">
      <t>カンセイ</t>
    </rPh>
    <phoneticPr fontId="3"/>
  </si>
  <si>
    <t>請負代金額</t>
    <rPh sb="0" eb="2">
      <t>ウケオイ</t>
    </rPh>
    <rPh sb="2" eb="4">
      <t>ダイキン</t>
    </rPh>
    <rPh sb="4" eb="5">
      <t>ガク</t>
    </rPh>
    <phoneticPr fontId="3"/>
  </si>
  <si>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3"/>
  </si>
  <si>
    <t>前払金額</t>
    <rPh sb="0" eb="2">
      <t>マエバラ</t>
    </rPh>
    <rPh sb="2" eb="4">
      <t>キンガク</t>
    </rPh>
    <phoneticPr fontId="3"/>
  </si>
  <si>
    <t>部分払回数</t>
    <rPh sb="0" eb="2">
      <t>ブブン</t>
    </rPh>
    <rPh sb="2" eb="3">
      <t>バラ</t>
    </rPh>
    <rPh sb="3" eb="5">
      <t>カイスウ</t>
    </rPh>
    <phoneticPr fontId="3"/>
  </si>
  <si>
    <t>-</t>
    <phoneticPr fontId="3"/>
  </si>
  <si>
    <t>回以内</t>
    <rPh sb="0" eb="1">
      <t>カイ</t>
    </rPh>
    <rPh sb="1" eb="3">
      <t>イナイ</t>
    </rPh>
    <phoneticPr fontId="3"/>
  </si>
  <si>
    <t>契約保証金</t>
    <rPh sb="0" eb="2">
      <t>ケイヤク</t>
    </rPh>
    <rPh sb="2" eb="5">
      <t>ホショウキン</t>
    </rPh>
    <phoneticPr fontId="3"/>
  </si>
  <si>
    <t>（約款第4条第1項</t>
    <rPh sb="1" eb="3">
      <t>ヤッカン</t>
    </rPh>
    <rPh sb="3" eb="4">
      <t>ダイ</t>
    </rPh>
    <rPh sb="5" eb="6">
      <t>ジョウ</t>
    </rPh>
    <rPh sb="6" eb="7">
      <t>ダイ</t>
    </rPh>
    <rPh sb="8" eb="9">
      <t>コウ</t>
    </rPh>
    <phoneticPr fontId="3"/>
  </si>
  <si>
    <t>該当）</t>
    <rPh sb="0" eb="2">
      <t>ガイトウ</t>
    </rPh>
    <phoneticPr fontId="3"/>
  </si>
  <si>
    <t>上記の建設工事について、発注者と受注者は、各々対等な立場における合意に基づいて、</t>
    <rPh sb="0" eb="2">
      <t>ジョウキ</t>
    </rPh>
    <rPh sb="3" eb="5">
      <t>ケンセツ</t>
    </rPh>
    <rPh sb="5" eb="7">
      <t>コウジ</t>
    </rPh>
    <rPh sb="12" eb="15">
      <t>ハッチュウシャ</t>
    </rPh>
    <rPh sb="16" eb="19">
      <t>ジュチュウシャ</t>
    </rPh>
    <rPh sb="21" eb="23">
      <t>オノオノ</t>
    </rPh>
    <rPh sb="23" eb="25">
      <t>タイトウ</t>
    </rPh>
    <rPh sb="26" eb="28">
      <t>タチバ</t>
    </rPh>
    <rPh sb="32" eb="34">
      <t>ゴウイ</t>
    </rPh>
    <rPh sb="35" eb="36">
      <t>モト</t>
    </rPh>
    <phoneticPr fontId="3"/>
  </si>
  <si>
    <t>別添の約款によって請負契約を締結し、信義に従って誠実にこれを履行するものとする。</t>
    <rPh sb="0" eb="2">
      <t>ベッテン</t>
    </rPh>
    <rPh sb="3" eb="5">
      <t>ヤッカン</t>
    </rPh>
    <rPh sb="9" eb="11">
      <t>ウケオイ</t>
    </rPh>
    <rPh sb="11" eb="13">
      <t>ケイヤク</t>
    </rPh>
    <rPh sb="14" eb="16">
      <t>テイケツ</t>
    </rPh>
    <rPh sb="18" eb="20">
      <t>シンギ</t>
    </rPh>
    <rPh sb="21" eb="22">
      <t>シタガ</t>
    </rPh>
    <rPh sb="24" eb="26">
      <t>セイジツ</t>
    </rPh>
    <rPh sb="30" eb="32">
      <t>リコウ</t>
    </rPh>
    <phoneticPr fontId="3"/>
  </si>
  <si>
    <t>この契約の成立を証するため、この契約書2通を作成し、当事者記名押印の上、各自その</t>
    <rPh sb="2" eb="4">
      <t>ケイヤク</t>
    </rPh>
    <rPh sb="5" eb="7">
      <t>セイリツ</t>
    </rPh>
    <rPh sb="8" eb="9">
      <t>ショウ</t>
    </rPh>
    <rPh sb="16" eb="19">
      <t>ケイヤクショ</t>
    </rPh>
    <rPh sb="20" eb="21">
      <t>ツウ</t>
    </rPh>
    <rPh sb="22" eb="24">
      <t>サクセイ</t>
    </rPh>
    <rPh sb="26" eb="29">
      <t>トウジシャ</t>
    </rPh>
    <rPh sb="29" eb="31">
      <t>キメイ</t>
    </rPh>
    <rPh sb="31" eb="33">
      <t>オウイン</t>
    </rPh>
    <rPh sb="34" eb="35">
      <t>ウエ</t>
    </rPh>
    <rPh sb="36" eb="38">
      <t>カクジ</t>
    </rPh>
    <phoneticPr fontId="3"/>
  </si>
  <si>
    <t>1通を所持する。</t>
    <rPh sb="1" eb="2">
      <t>ツウ</t>
    </rPh>
    <rPh sb="3" eb="5">
      <t>ショジ</t>
    </rPh>
    <phoneticPr fontId="3"/>
  </si>
  <si>
    <t>発注者</t>
    <rPh sb="0" eb="3">
      <t>ハッチュウシャ</t>
    </rPh>
    <phoneticPr fontId="3"/>
  </si>
  <si>
    <t>静岡県西部農林事務所長</t>
    <rPh sb="0" eb="3">
      <t>シズオカケン</t>
    </rPh>
    <rPh sb="3" eb="5">
      <t>セイブ</t>
    </rPh>
    <rPh sb="5" eb="7">
      <t>ノウリン</t>
    </rPh>
    <rPh sb="7" eb="9">
      <t>ジム</t>
    </rPh>
    <rPh sb="9" eb="11">
      <t>ショチョウ</t>
    </rPh>
    <phoneticPr fontId="3"/>
  </si>
  <si>
    <t>受注者</t>
    <rPh sb="0" eb="3">
      <t>ジュチュウシャ</t>
    </rPh>
    <phoneticPr fontId="3"/>
  </si>
  <si>
    <t>住所</t>
    <rPh sb="0" eb="2">
      <t>ジュウショ</t>
    </rPh>
    <phoneticPr fontId="3"/>
  </si>
  <si>
    <t>商号</t>
    <rPh sb="0" eb="2">
      <t>ショウゴウ</t>
    </rPh>
    <phoneticPr fontId="3"/>
  </si>
  <si>
    <t>氏名</t>
    <rPh sb="0" eb="2">
      <t>シメイ</t>
    </rPh>
    <phoneticPr fontId="3"/>
  </si>
  <si>
    <t>）</t>
    <phoneticPr fontId="3"/>
  </si>
  <si>
    <t>収入</t>
    <rPh sb="0" eb="2">
      <t>シュウニュウ</t>
    </rPh>
    <phoneticPr fontId="3"/>
  </si>
  <si>
    <t>印紙</t>
    <rPh sb="0" eb="2">
      <t>インシ</t>
    </rPh>
    <phoneticPr fontId="3"/>
  </si>
  <si>
    <t>業務委託契約書</t>
    <rPh sb="0" eb="2">
      <t>ギョウム</t>
    </rPh>
    <rPh sb="2" eb="4">
      <t>イタク</t>
    </rPh>
    <rPh sb="4" eb="7">
      <t>ケイヤクショ</t>
    </rPh>
    <phoneticPr fontId="3"/>
  </si>
  <si>
    <t>委託業務の名称</t>
    <rPh sb="0" eb="2">
      <t>イタク</t>
    </rPh>
    <rPh sb="2" eb="4">
      <t>ギョウム</t>
    </rPh>
    <rPh sb="5" eb="7">
      <t>メイショウ</t>
    </rPh>
    <phoneticPr fontId="3"/>
  </si>
  <si>
    <t>施行箇所</t>
    <rPh sb="0" eb="2">
      <t>セコウ</t>
    </rPh>
    <rPh sb="2" eb="4">
      <t>カショ</t>
    </rPh>
    <phoneticPr fontId="3"/>
  </si>
  <si>
    <t>履行期間</t>
    <rPh sb="0" eb="2">
      <t>リコウ</t>
    </rPh>
    <rPh sb="2" eb="4">
      <t>キカン</t>
    </rPh>
    <phoneticPr fontId="3"/>
  </si>
  <si>
    <t>業務委託料</t>
    <rPh sb="0" eb="2">
      <t>ギョウム</t>
    </rPh>
    <rPh sb="2" eb="5">
      <t>イタクリョウ</t>
    </rPh>
    <phoneticPr fontId="3"/>
  </si>
  <si>
    <t>業務委託料の支払</t>
    <rPh sb="0" eb="2">
      <t>ギョウム</t>
    </rPh>
    <rPh sb="2" eb="5">
      <t>イタクリョウ</t>
    </rPh>
    <rPh sb="6" eb="8">
      <t>シハラ</t>
    </rPh>
    <phoneticPr fontId="3"/>
  </si>
  <si>
    <t>（静岡県財務規則第55条第2項第3号の規定により免除）</t>
    <rPh sb="1" eb="4">
      <t>シズオカケン</t>
    </rPh>
    <rPh sb="4" eb="6">
      <t>ザイム</t>
    </rPh>
    <rPh sb="6" eb="8">
      <t>キソク</t>
    </rPh>
    <rPh sb="8" eb="9">
      <t>ダイ</t>
    </rPh>
    <rPh sb="11" eb="12">
      <t>ジョウ</t>
    </rPh>
    <rPh sb="12" eb="13">
      <t>ダイ</t>
    </rPh>
    <rPh sb="14" eb="15">
      <t>コウ</t>
    </rPh>
    <rPh sb="15" eb="16">
      <t>ダイ</t>
    </rPh>
    <rPh sb="17" eb="18">
      <t>ゴウ</t>
    </rPh>
    <rPh sb="19" eb="21">
      <t>キテイ</t>
    </rPh>
    <rPh sb="24" eb="26">
      <t>メンジョ</t>
    </rPh>
    <phoneticPr fontId="3"/>
  </si>
  <si>
    <t>上記の委託業務について、発注者と受注者は、各々対等な立場における合意に基づいて、</t>
    <rPh sb="0" eb="2">
      <t>ジョウキ</t>
    </rPh>
    <rPh sb="3" eb="5">
      <t>イタク</t>
    </rPh>
    <rPh sb="5" eb="7">
      <t>ギョウム</t>
    </rPh>
    <rPh sb="12" eb="15">
      <t>ハッチュウシャ</t>
    </rPh>
    <rPh sb="16" eb="19">
      <t>ジュチュウシャ</t>
    </rPh>
    <rPh sb="21" eb="23">
      <t>オノオノ</t>
    </rPh>
    <rPh sb="23" eb="25">
      <t>タイトウ</t>
    </rPh>
    <rPh sb="26" eb="28">
      <t>タチバ</t>
    </rPh>
    <rPh sb="32" eb="34">
      <t>ゴウイ</t>
    </rPh>
    <rPh sb="35" eb="36">
      <t>モト</t>
    </rPh>
    <phoneticPr fontId="3"/>
  </si>
  <si>
    <t>この契約の証として、本書2通を作成し、当事者記名押印の上、各自その1通を保持する。</t>
    <rPh sb="2" eb="4">
      <t>ケイヤク</t>
    </rPh>
    <rPh sb="5" eb="6">
      <t>ショウ</t>
    </rPh>
    <rPh sb="10" eb="12">
      <t>ホンショ</t>
    </rPh>
    <rPh sb="13" eb="14">
      <t>ツウ</t>
    </rPh>
    <rPh sb="15" eb="17">
      <t>サクセイ</t>
    </rPh>
    <rPh sb="19" eb="22">
      <t>トウジシャ</t>
    </rPh>
    <rPh sb="22" eb="24">
      <t>キメイ</t>
    </rPh>
    <rPh sb="24" eb="26">
      <t>オウイン</t>
    </rPh>
    <rPh sb="27" eb="28">
      <t>ウエ</t>
    </rPh>
    <rPh sb="29" eb="31">
      <t>カクジ</t>
    </rPh>
    <rPh sb="34" eb="35">
      <t>ツウ</t>
    </rPh>
    <rPh sb="36" eb="38">
      <t>ホジ</t>
    </rPh>
    <phoneticPr fontId="3"/>
  </si>
  <si>
    <t>工事名</t>
    <rPh sb="0" eb="2">
      <t>コウジ</t>
    </rPh>
    <rPh sb="2" eb="3">
      <t>メイ</t>
    </rPh>
    <phoneticPr fontId="3"/>
  </si>
  <si>
    <t>施行箇所</t>
    <rPh sb="0" eb="2">
      <t>セコウ</t>
    </rPh>
    <rPh sb="2" eb="4">
      <t>カショ</t>
    </rPh>
    <phoneticPr fontId="3"/>
  </si>
  <si>
    <t>着手日</t>
    <rPh sb="0" eb="2">
      <t>チャクシュ</t>
    </rPh>
    <rPh sb="2" eb="3">
      <t>ビ</t>
    </rPh>
    <phoneticPr fontId="3"/>
  </si>
  <si>
    <t>完成日</t>
    <rPh sb="0" eb="2">
      <t>カンセイ</t>
    </rPh>
    <rPh sb="2" eb="3">
      <t>ビ</t>
    </rPh>
    <phoneticPr fontId="3"/>
  </si>
  <si>
    <t>落札金額</t>
    <rPh sb="0" eb="2">
      <t>ラクサツ</t>
    </rPh>
    <rPh sb="2" eb="4">
      <t>キンガク</t>
    </rPh>
    <phoneticPr fontId="3"/>
  </si>
  <si>
    <t>（税抜き）</t>
    <rPh sb="1" eb="2">
      <t>ゼイ</t>
    </rPh>
    <rPh sb="2" eb="3">
      <t>ヌ</t>
    </rPh>
    <phoneticPr fontId="3"/>
  </si>
  <si>
    <t>税率</t>
    <rPh sb="0" eb="2">
      <t>ゼイリツ</t>
    </rPh>
    <phoneticPr fontId="3"/>
  </si>
  <si>
    <t>浜松市中区</t>
    <rPh sb="0" eb="3">
      <t>ハママツシ</t>
    </rPh>
    <rPh sb="3" eb="5">
      <t>ナカク</t>
    </rPh>
    <phoneticPr fontId="3"/>
  </si>
  <si>
    <t>前払限度</t>
    <rPh sb="0" eb="2">
      <t>マエバラ</t>
    </rPh>
    <rPh sb="2" eb="4">
      <t>ゲンド</t>
    </rPh>
    <phoneticPr fontId="3"/>
  </si>
  <si>
    <t>前払請求額</t>
    <rPh sb="0" eb="2">
      <t>マエバラ</t>
    </rPh>
    <rPh sb="2" eb="4">
      <t>セイキュウ</t>
    </rPh>
    <rPh sb="4" eb="5">
      <t>ガク</t>
    </rPh>
    <phoneticPr fontId="3"/>
  </si>
  <si>
    <t>当初のみ</t>
  </si>
  <si>
    <t>契約保証</t>
    <rPh sb="0" eb="2">
      <t>ケイヤク</t>
    </rPh>
    <rPh sb="2" eb="4">
      <t>ホショウ</t>
    </rPh>
    <phoneticPr fontId="3"/>
  </si>
  <si>
    <t>種類</t>
    <rPh sb="0" eb="2">
      <t>シュルイ</t>
    </rPh>
    <phoneticPr fontId="3"/>
  </si>
  <si>
    <t>業務名</t>
    <rPh sb="0" eb="2">
      <t>ギョウム</t>
    </rPh>
    <rPh sb="2" eb="3">
      <t>メイ</t>
    </rPh>
    <phoneticPr fontId="3"/>
  </si>
  <si>
    <t>契約日</t>
    <rPh sb="0" eb="3">
      <t>ケイヤクビ</t>
    </rPh>
    <phoneticPr fontId="3"/>
  </si>
  <si>
    <t>低入札</t>
    <rPh sb="0" eb="1">
      <t>テイ</t>
    </rPh>
    <rPh sb="1" eb="3">
      <t>ニュウサツ</t>
    </rPh>
    <phoneticPr fontId="3"/>
  </si>
  <si>
    <t>対象外</t>
  </si>
  <si>
    <t>建設工事場所</t>
    <rPh sb="0" eb="2">
      <t>ケンセツ</t>
    </rPh>
    <rPh sb="2" eb="4">
      <t>コウジ</t>
    </rPh>
    <rPh sb="4" eb="6">
      <t>バショ</t>
    </rPh>
    <phoneticPr fontId="3"/>
  </si>
  <si>
    <t>に締結した上記建設工事の請負契約に関する紛争については、発注者</t>
    <rPh sb="1" eb="3">
      <t>テイケツ</t>
    </rPh>
    <rPh sb="5" eb="7">
      <t>ジョウキ</t>
    </rPh>
    <rPh sb="7" eb="9">
      <t>ケンセツ</t>
    </rPh>
    <rPh sb="9" eb="11">
      <t>コウジ</t>
    </rPh>
    <rPh sb="12" eb="14">
      <t>ウケオイ</t>
    </rPh>
    <rPh sb="14" eb="16">
      <t>ケイヤク</t>
    </rPh>
    <rPh sb="17" eb="18">
      <t>カン</t>
    </rPh>
    <rPh sb="20" eb="22">
      <t>フンソウ</t>
    </rPh>
    <rPh sb="28" eb="31">
      <t>ハッチュウシャ</t>
    </rPh>
    <phoneticPr fontId="3"/>
  </si>
  <si>
    <t>及び受注者は、建設業法に規定する下記の建設工事紛争審査会の仲裁に付し、その仲裁判断に</t>
    <rPh sb="0" eb="1">
      <t>オヨ</t>
    </rPh>
    <rPh sb="2" eb="5">
      <t>ジュチュウシャ</t>
    </rPh>
    <rPh sb="7" eb="10">
      <t>ケンセツギョウ</t>
    </rPh>
    <rPh sb="10" eb="11">
      <t>ホウ</t>
    </rPh>
    <rPh sb="12" eb="14">
      <t>キテイ</t>
    </rPh>
    <rPh sb="16" eb="18">
      <t>カキ</t>
    </rPh>
    <rPh sb="19" eb="21">
      <t>ケンセツ</t>
    </rPh>
    <rPh sb="21" eb="23">
      <t>コウジ</t>
    </rPh>
    <rPh sb="23" eb="25">
      <t>フンソウ</t>
    </rPh>
    <rPh sb="25" eb="28">
      <t>シンサカイ</t>
    </rPh>
    <rPh sb="29" eb="31">
      <t>チュウサイ</t>
    </rPh>
    <rPh sb="32" eb="33">
      <t>フ</t>
    </rPh>
    <rPh sb="37" eb="39">
      <t>チュウサイ</t>
    </rPh>
    <rPh sb="39" eb="41">
      <t>ハンダン</t>
    </rPh>
    <phoneticPr fontId="3"/>
  </si>
  <si>
    <t>服する。</t>
    <rPh sb="0" eb="1">
      <t>フク</t>
    </rPh>
    <phoneticPr fontId="3"/>
  </si>
  <si>
    <t>管轄審査会名</t>
    <rPh sb="0" eb="2">
      <t>カンカツ</t>
    </rPh>
    <rPh sb="2" eb="5">
      <t>シンサカイ</t>
    </rPh>
    <rPh sb="5" eb="6">
      <t>メイ</t>
    </rPh>
    <phoneticPr fontId="3"/>
  </si>
  <si>
    <t>建設工事紛争審査会</t>
    <rPh sb="0" eb="2">
      <t>ケンセツ</t>
    </rPh>
    <rPh sb="2" eb="4">
      <t>コウジ</t>
    </rPh>
    <rPh sb="4" eb="6">
      <t>フンソウ</t>
    </rPh>
    <rPh sb="6" eb="9">
      <t>シンサカイ</t>
    </rPh>
    <phoneticPr fontId="3"/>
  </si>
  <si>
    <t>仲裁合意書</t>
    <rPh sb="0" eb="2">
      <t>チュウサイ</t>
    </rPh>
    <rPh sb="2" eb="5">
      <t>ゴウイショ</t>
    </rPh>
    <phoneticPr fontId="3"/>
  </si>
  <si>
    <t>管轄審査会名が記入されていない場合は建設業法</t>
    <rPh sb="0" eb="2">
      <t>カンカツ</t>
    </rPh>
    <rPh sb="2" eb="5">
      <t>シンサカイ</t>
    </rPh>
    <rPh sb="5" eb="6">
      <t>メイ</t>
    </rPh>
    <rPh sb="7" eb="9">
      <t>キニュウ</t>
    </rPh>
    <rPh sb="15" eb="17">
      <t>バアイ</t>
    </rPh>
    <rPh sb="18" eb="21">
      <t>ケンセツギョウ</t>
    </rPh>
    <rPh sb="21" eb="22">
      <t>ホウ</t>
    </rPh>
    <phoneticPr fontId="3"/>
  </si>
  <si>
    <t>第25条の9第1項又は第2項に定める建設工事紛争</t>
    <rPh sb="0" eb="1">
      <t>ダイ</t>
    </rPh>
    <rPh sb="3" eb="4">
      <t>ジョウ</t>
    </rPh>
    <rPh sb="6" eb="7">
      <t>ダイ</t>
    </rPh>
    <rPh sb="8" eb="9">
      <t>コウ</t>
    </rPh>
    <rPh sb="9" eb="10">
      <t>マタ</t>
    </rPh>
    <rPh sb="11" eb="12">
      <t>ダイ</t>
    </rPh>
    <rPh sb="13" eb="14">
      <t>コウ</t>
    </rPh>
    <rPh sb="15" eb="16">
      <t>サダ</t>
    </rPh>
    <rPh sb="18" eb="20">
      <t>ケンセツ</t>
    </rPh>
    <rPh sb="20" eb="22">
      <t>コウジ</t>
    </rPh>
    <rPh sb="22" eb="24">
      <t>フンソウ</t>
    </rPh>
    <phoneticPr fontId="3"/>
  </si>
  <si>
    <t>審査会を管轄審査会とする。</t>
    <rPh sb="0" eb="3">
      <t>シンサカイ</t>
    </rPh>
    <rPh sb="4" eb="6">
      <t>カンカツ</t>
    </rPh>
    <rPh sb="6" eb="9">
      <t>シンサカイ</t>
    </rPh>
    <phoneticPr fontId="3"/>
  </si>
  <si>
    <t>仲裁合意書について</t>
    <rPh sb="0" eb="2">
      <t>チュウサイ</t>
    </rPh>
    <rPh sb="2" eb="5">
      <t>ゴウイショ</t>
    </rPh>
    <phoneticPr fontId="3"/>
  </si>
  <si>
    <t>１）</t>
    <phoneticPr fontId="3"/>
  </si>
  <si>
    <t>仲裁合意</t>
    <rPh sb="0" eb="2">
      <t>チュウサイ</t>
    </rPh>
    <rPh sb="2" eb="4">
      <t>ゴウイ</t>
    </rPh>
    <phoneticPr fontId="3"/>
  </si>
  <si>
    <t>仲裁合意とは、裁判所への訴訟に代えて、紛争の解決を仲裁人に委ねることを約する当事者間の</t>
    <rPh sb="0" eb="2">
      <t>チュウサイ</t>
    </rPh>
    <rPh sb="2" eb="4">
      <t>ゴウイ</t>
    </rPh>
    <rPh sb="7" eb="10">
      <t>サイバンショ</t>
    </rPh>
    <rPh sb="12" eb="14">
      <t>ソショウ</t>
    </rPh>
    <rPh sb="15" eb="16">
      <t>カ</t>
    </rPh>
    <rPh sb="19" eb="21">
      <t>フンソウ</t>
    </rPh>
    <rPh sb="22" eb="24">
      <t>カイケツ</t>
    </rPh>
    <rPh sb="25" eb="27">
      <t>チュウサイ</t>
    </rPh>
    <rPh sb="27" eb="28">
      <t>ニン</t>
    </rPh>
    <rPh sb="29" eb="30">
      <t>ユダ</t>
    </rPh>
    <rPh sb="35" eb="36">
      <t>ヤク</t>
    </rPh>
    <rPh sb="38" eb="41">
      <t>トウジシャ</t>
    </rPh>
    <rPh sb="41" eb="42">
      <t>カン</t>
    </rPh>
    <phoneticPr fontId="3"/>
  </si>
  <si>
    <t>契約である。</t>
    <rPh sb="0" eb="2">
      <t>ケイヤク</t>
    </rPh>
    <phoneticPr fontId="3"/>
  </si>
  <si>
    <t>仲裁手続きによってなされる仲裁判断は、裁判上の確定判決と同一の効力を有し、たとえその仲裁</t>
    <rPh sb="0" eb="2">
      <t>チュウサイ</t>
    </rPh>
    <rPh sb="2" eb="4">
      <t>テツヅ</t>
    </rPh>
    <rPh sb="13" eb="15">
      <t>チュウサイ</t>
    </rPh>
    <rPh sb="15" eb="17">
      <t>ハンダン</t>
    </rPh>
    <rPh sb="19" eb="21">
      <t>サイバン</t>
    </rPh>
    <rPh sb="21" eb="22">
      <t>ジョウ</t>
    </rPh>
    <rPh sb="23" eb="25">
      <t>カクテイ</t>
    </rPh>
    <rPh sb="25" eb="27">
      <t>ハンケツ</t>
    </rPh>
    <rPh sb="28" eb="30">
      <t>ドウイツ</t>
    </rPh>
    <rPh sb="31" eb="33">
      <t>コウリョク</t>
    </rPh>
    <rPh sb="34" eb="35">
      <t>ユウ</t>
    </rPh>
    <rPh sb="42" eb="44">
      <t>チュウサイ</t>
    </rPh>
    <phoneticPr fontId="3"/>
  </si>
  <si>
    <t>判断の内容に不服があっても、その内容を裁判所で争うことはできない。</t>
    <rPh sb="0" eb="2">
      <t>ハンダン</t>
    </rPh>
    <rPh sb="3" eb="5">
      <t>ナイヨウ</t>
    </rPh>
    <rPh sb="6" eb="8">
      <t>フフク</t>
    </rPh>
    <rPh sb="16" eb="18">
      <t>ナイヨウ</t>
    </rPh>
    <rPh sb="19" eb="22">
      <t>サイバンショ</t>
    </rPh>
    <rPh sb="23" eb="24">
      <t>アラソ</t>
    </rPh>
    <phoneticPr fontId="3"/>
  </si>
  <si>
    <t>２）</t>
    <phoneticPr fontId="3"/>
  </si>
  <si>
    <t>建設工事紛争審査会について</t>
    <rPh sb="0" eb="2">
      <t>ケンセツ</t>
    </rPh>
    <rPh sb="2" eb="4">
      <t>コウジ</t>
    </rPh>
    <rPh sb="4" eb="6">
      <t>フンソウ</t>
    </rPh>
    <rPh sb="6" eb="9">
      <t>シンサカイ</t>
    </rPh>
    <phoneticPr fontId="3"/>
  </si>
  <si>
    <t>建設工事紛争審査会（以下「審査会」という。）は、建設工事の請負契約に関する紛争の解決を図</t>
    <rPh sb="0" eb="2">
      <t>ケンセツ</t>
    </rPh>
    <rPh sb="2" eb="4">
      <t>コウジ</t>
    </rPh>
    <rPh sb="4" eb="6">
      <t>フンソウ</t>
    </rPh>
    <rPh sb="6" eb="9">
      <t>シンサカイ</t>
    </rPh>
    <rPh sb="10" eb="12">
      <t>イカ</t>
    </rPh>
    <rPh sb="13" eb="16">
      <t>シンサカイ</t>
    </rPh>
    <rPh sb="24" eb="26">
      <t>ケンセツ</t>
    </rPh>
    <rPh sb="26" eb="28">
      <t>コウジ</t>
    </rPh>
    <rPh sb="29" eb="31">
      <t>ウケオイ</t>
    </rPh>
    <rPh sb="31" eb="33">
      <t>ケイヤク</t>
    </rPh>
    <rPh sb="34" eb="35">
      <t>カン</t>
    </rPh>
    <rPh sb="37" eb="39">
      <t>フンソウ</t>
    </rPh>
    <rPh sb="40" eb="42">
      <t>カイケツ</t>
    </rPh>
    <rPh sb="43" eb="44">
      <t>ハカ</t>
    </rPh>
    <phoneticPr fontId="3"/>
  </si>
  <si>
    <t>るため建設業法に基づいて設置されており、同法の規定により、あっせん、調停及び仲裁を行う権限</t>
    <rPh sb="3" eb="6">
      <t>ケンセツギョウ</t>
    </rPh>
    <rPh sb="6" eb="7">
      <t>ホウ</t>
    </rPh>
    <rPh sb="8" eb="9">
      <t>モト</t>
    </rPh>
    <rPh sb="12" eb="14">
      <t>セッチ</t>
    </rPh>
    <rPh sb="20" eb="22">
      <t>ドウホウ</t>
    </rPh>
    <rPh sb="23" eb="25">
      <t>キテイ</t>
    </rPh>
    <rPh sb="34" eb="36">
      <t>チョウテイ</t>
    </rPh>
    <rPh sb="36" eb="37">
      <t>オヨ</t>
    </rPh>
    <rPh sb="38" eb="40">
      <t>チュウサイ</t>
    </rPh>
    <rPh sb="41" eb="42">
      <t>オコナ</t>
    </rPh>
    <rPh sb="43" eb="45">
      <t>ケンゲン</t>
    </rPh>
    <phoneticPr fontId="3"/>
  </si>
  <si>
    <t>を有している。また、中央建設工事紛争審査会（以下「中央審査会」という。）は、国土交通省に、都道</t>
    <rPh sb="1" eb="2">
      <t>ユウ</t>
    </rPh>
    <rPh sb="10" eb="12">
      <t>チュウオウ</t>
    </rPh>
    <rPh sb="12" eb="14">
      <t>ケンセツ</t>
    </rPh>
    <rPh sb="14" eb="16">
      <t>コウジ</t>
    </rPh>
    <rPh sb="16" eb="18">
      <t>フンソウ</t>
    </rPh>
    <rPh sb="18" eb="21">
      <t>シンサカイ</t>
    </rPh>
    <rPh sb="22" eb="24">
      <t>イカ</t>
    </rPh>
    <rPh sb="25" eb="27">
      <t>チュウオウ</t>
    </rPh>
    <rPh sb="27" eb="30">
      <t>シンサカイ</t>
    </rPh>
    <rPh sb="38" eb="40">
      <t>コクド</t>
    </rPh>
    <rPh sb="40" eb="43">
      <t>コウツウショウ</t>
    </rPh>
    <rPh sb="45" eb="47">
      <t>トドウ</t>
    </rPh>
    <phoneticPr fontId="3"/>
  </si>
  <si>
    <t>府県建設工事審査会（以下「都道府県審査会」という。）は各都道府県にそれぞれ設置されている。</t>
    <rPh sb="0" eb="2">
      <t>フケン</t>
    </rPh>
    <rPh sb="2" eb="4">
      <t>ケンセツ</t>
    </rPh>
    <rPh sb="4" eb="6">
      <t>コウジ</t>
    </rPh>
    <rPh sb="6" eb="9">
      <t>シンサカイ</t>
    </rPh>
    <rPh sb="10" eb="12">
      <t>イカ</t>
    </rPh>
    <rPh sb="13" eb="17">
      <t>トドウフケン</t>
    </rPh>
    <rPh sb="17" eb="20">
      <t>シンサカイ</t>
    </rPh>
    <rPh sb="27" eb="32">
      <t>カクトドウフケン</t>
    </rPh>
    <rPh sb="37" eb="39">
      <t>セッチ</t>
    </rPh>
    <phoneticPr fontId="3"/>
  </si>
  <si>
    <t>審査会の管轄は、原則として請負者が国土交通大臣の許可を受けた建設業者であるときは中央審査</t>
    <rPh sb="0" eb="3">
      <t>シンサカイ</t>
    </rPh>
    <rPh sb="4" eb="6">
      <t>カンカツ</t>
    </rPh>
    <rPh sb="8" eb="10">
      <t>ゲンソク</t>
    </rPh>
    <rPh sb="13" eb="15">
      <t>ウケオイ</t>
    </rPh>
    <rPh sb="15" eb="16">
      <t>シャ</t>
    </rPh>
    <rPh sb="17" eb="19">
      <t>コクド</t>
    </rPh>
    <rPh sb="19" eb="21">
      <t>コウツウ</t>
    </rPh>
    <rPh sb="21" eb="23">
      <t>ダイジン</t>
    </rPh>
    <rPh sb="24" eb="26">
      <t>キョカ</t>
    </rPh>
    <rPh sb="27" eb="28">
      <t>ウ</t>
    </rPh>
    <rPh sb="30" eb="33">
      <t>ケンセツギョウ</t>
    </rPh>
    <rPh sb="33" eb="34">
      <t>シャ</t>
    </rPh>
    <rPh sb="40" eb="42">
      <t>チュウオウ</t>
    </rPh>
    <rPh sb="42" eb="44">
      <t>シンサ</t>
    </rPh>
    <phoneticPr fontId="3"/>
  </si>
  <si>
    <t>会、都道府県知事の許可を受けた建設業者であるときは当該都道府県審査会であるが、当事者の合</t>
    <rPh sb="0" eb="1">
      <t>カイ</t>
    </rPh>
    <rPh sb="2" eb="6">
      <t>トドウフケン</t>
    </rPh>
    <rPh sb="6" eb="8">
      <t>チジ</t>
    </rPh>
    <rPh sb="9" eb="11">
      <t>キョカ</t>
    </rPh>
    <rPh sb="12" eb="13">
      <t>ウ</t>
    </rPh>
    <rPh sb="15" eb="18">
      <t>ケンセツギョウ</t>
    </rPh>
    <rPh sb="18" eb="19">
      <t>シャ</t>
    </rPh>
    <rPh sb="25" eb="27">
      <t>トウガイ</t>
    </rPh>
    <rPh sb="27" eb="31">
      <t>トドウフケン</t>
    </rPh>
    <rPh sb="31" eb="34">
      <t>シンサカイ</t>
    </rPh>
    <rPh sb="39" eb="42">
      <t>トウジシャ</t>
    </rPh>
    <rPh sb="43" eb="44">
      <t>ゴウ</t>
    </rPh>
    <phoneticPr fontId="3"/>
  </si>
  <si>
    <t>意によって管轄審査会を定めることもできる。</t>
    <rPh sb="0" eb="1">
      <t>イ</t>
    </rPh>
    <rPh sb="5" eb="7">
      <t>カンカツ</t>
    </rPh>
    <rPh sb="7" eb="10">
      <t>シンサカイ</t>
    </rPh>
    <rPh sb="11" eb="12">
      <t>サダ</t>
    </rPh>
    <phoneticPr fontId="3"/>
  </si>
  <si>
    <t>審査会による仲裁は、三人の仲裁委員が行い、仲裁委員は、審査会の委員又は特別委員のうちか</t>
    <rPh sb="0" eb="3">
      <t>シンサカイ</t>
    </rPh>
    <rPh sb="6" eb="8">
      <t>チュウサイ</t>
    </rPh>
    <rPh sb="10" eb="12">
      <t>サンニン</t>
    </rPh>
    <rPh sb="13" eb="15">
      <t>チュウサイ</t>
    </rPh>
    <rPh sb="15" eb="17">
      <t>イイン</t>
    </rPh>
    <rPh sb="18" eb="19">
      <t>オコナ</t>
    </rPh>
    <rPh sb="21" eb="23">
      <t>チュウサイ</t>
    </rPh>
    <rPh sb="23" eb="25">
      <t>イイン</t>
    </rPh>
    <rPh sb="27" eb="30">
      <t>シンサカイ</t>
    </rPh>
    <rPh sb="31" eb="33">
      <t>イイン</t>
    </rPh>
    <rPh sb="33" eb="34">
      <t>マタ</t>
    </rPh>
    <rPh sb="35" eb="37">
      <t>トクベツ</t>
    </rPh>
    <rPh sb="37" eb="39">
      <t>イイン</t>
    </rPh>
    <phoneticPr fontId="3"/>
  </si>
  <si>
    <t>ら当事者が合意によって選定した者につき、審査会の会長が指名する。また、仲裁委員のうち少なく</t>
    <rPh sb="1" eb="4">
      <t>トウジシャ</t>
    </rPh>
    <rPh sb="5" eb="7">
      <t>ゴウイ</t>
    </rPh>
    <rPh sb="11" eb="13">
      <t>センテイ</t>
    </rPh>
    <rPh sb="15" eb="16">
      <t>モノ</t>
    </rPh>
    <rPh sb="20" eb="23">
      <t>シンサカイ</t>
    </rPh>
    <rPh sb="24" eb="26">
      <t>カイチョウ</t>
    </rPh>
    <rPh sb="27" eb="29">
      <t>シメイ</t>
    </rPh>
    <rPh sb="35" eb="37">
      <t>チュウサイ</t>
    </rPh>
    <rPh sb="37" eb="39">
      <t>イイン</t>
    </rPh>
    <rPh sb="42" eb="43">
      <t>スク</t>
    </rPh>
    <phoneticPr fontId="3"/>
  </si>
  <si>
    <t>とも一人は、弁護士法の規定により弁護士となる資格を有する者である。</t>
    <rPh sb="2" eb="4">
      <t>ヒトリ</t>
    </rPh>
    <rPh sb="6" eb="9">
      <t>ベンゴシ</t>
    </rPh>
    <rPh sb="9" eb="10">
      <t>ホウ</t>
    </rPh>
    <rPh sb="11" eb="13">
      <t>キテイ</t>
    </rPh>
    <rPh sb="16" eb="19">
      <t>ベンゴシ</t>
    </rPh>
    <rPh sb="22" eb="24">
      <t>シカク</t>
    </rPh>
    <rPh sb="25" eb="26">
      <t>ユウ</t>
    </rPh>
    <rPh sb="28" eb="29">
      <t>モノ</t>
    </rPh>
    <phoneticPr fontId="3"/>
  </si>
  <si>
    <t>なお、審査会における仲裁手続きは、建設業法に特別の定めがある場合を除き、仲裁法の規定が</t>
    <rPh sb="3" eb="6">
      <t>シンサカイ</t>
    </rPh>
    <rPh sb="10" eb="12">
      <t>チュウサイ</t>
    </rPh>
    <rPh sb="12" eb="14">
      <t>テツヅ</t>
    </rPh>
    <rPh sb="17" eb="20">
      <t>ケンセツギョウ</t>
    </rPh>
    <rPh sb="20" eb="21">
      <t>ホウ</t>
    </rPh>
    <rPh sb="22" eb="24">
      <t>トクベツ</t>
    </rPh>
    <rPh sb="25" eb="26">
      <t>サダ</t>
    </rPh>
    <rPh sb="30" eb="32">
      <t>バアイ</t>
    </rPh>
    <rPh sb="33" eb="34">
      <t>ノゾ</t>
    </rPh>
    <rPh sb="36" eb="38">
      <t>チュウサイ</t>
    </rPh>
    <rPh sb="38" eb="39">
      <t>ホウ</t>
    </rPh>
    <rPh sb="40" eb="42">
      <t>キテイ</t>
    </rPh>
    <phoneticPr fontId="3"/>
  </si>
  <si>
    <t>適用される。</t>
    <rPh sb="0" eb="2">
      <t>テキヨウ</t>
    </rPh>
    <phoneticPr fontId="3"/>
  </si>
  <si>
    <t>静岡県西部農林事務所長　様</t>
    <rPh sb="0" eb="3">
      <t>シズオカケン</t>
    </rPh>
    <rPh sb="3" eb="5">
      <t>セイブ</t>
    </rPh>
    <rPh sb="5" eb="7">
      <t>ノウリン</t>
    </rPh>
    <rPh sb="7" eb="9">
      <t>ジム</t>
    </rPh>
    <rPh sb="9" eb="11">
      <t>ショチョウ</t>
    </rPh>
    <rPh sb="12" eb="13">
      <t>サマ</t>
    </rPh>
    <phoneticPr fontId="3"/>
  </si>
  <si>
    <t>課税事業者（消費税法第9条第1項本文及び地方税法第72条の78の規定により消費税</t>
    <rPh sb="0" eb="2">
      <t>カゼイ</t>
    </rPh>
    <rPh sb="2" eb="5">
      <t>ジギョウシャ</t>
    </rPh>
    <rPh sb="6" eb="9">
      <t>ショウヒゼイ</t>
    </rPh>
    <rPh sb="9" eb="10">
      <t>ホウ</t>
    </rPh>
    <rPh sb="10" eb="11">
      <t>ダイ</t>
    </rPh>
    <rPh sb="12" eb="13">
      <t>ジョウ</t>
    </rPh>
    <rPh sb="13" eb="14">
      <t>ダイ</t>
    </rPh>
    <rPh sb="15" eb="16">
      <t>コウ</t>
    </rPh>
    <rPh sb="16" eb="18">
      <t>ホンブン</t>
    </rPh>
    <rPh sb="18" eb="19">
      <t>オヨ</t>
    </rPh>
    <rPh sb="20" eb="22">
      <t>チホウ</t>
    </rPh>
    <rPh sb="22" eb="24">
      <t>ゼイホウ</t>
    </rPh>
    <rPh sb="24" eb="25">
      <t>ダイ</t>
    </rPh>
    <rPh sb="27" eb="28">
      <t>ジョウ</t>
    </rPh>
    <rPh sb="32" eb="34">
      <t>キテイ</t>
    </rPh>
    <rPh sb="37" eb="40">
      <t>ショウヒゼイ</t>
    </rPh>
    <phoneticPr fontId="3"/>
  </si>
  <si>
    <t>及び地方消費税を納める義務が免除される事業者ではない）となる予定であるのでその</t>
    <rPh sb="0" eb="1">
      <t>オヨ</t>
    </rPh>
    <rPh sb="2" eb="4">
      <t>チホウ</t>
    </rPh>
    <rPh sb="4" eb="7">
      <t>ショウヒゼイ</t>
    </rPh>
    <rPh sb="8" eb="9">
      <t>オサ</t>
    </rPh>
    <rPh sb="11" eb="13">
      <t>ギム</t>
    </rPh>
    <rPh sb="14" eb="16">
      <t>メンジョ</t>
    </rPh>
    <rPh sb="19" eb="22">
      <t>ジギョウシャ</t>
    </rPh>
    <rPh sb="30" eb="32">
      <t>ヨテイ</t>
    </rPh>
    <phoneticPr fontId="3"/>
  </si>
  <si>
    <t>旨届出します。</t>
    <rPh sb="0" eb="1">
      <t>ムネ</t>
    </rPh>
    <rPh sb="1" eb="3">
      <t>トドケデ</t>
    </rPh>
    <phoneticPr fontId="3"/>
  </si>
  <si>
    <t>課税期間</t>
    <rPh sb="0" eb="2">
      <t>カゼイ</t>
    </rPh>
    <rPh sb="2" eb="4">
      <t>キカン</t>
    </rPh>
    <phoneticPr fontId="3"/>
  </si>
  <si>
    <t>自</t>
    <rPh sb="0" eb="1">
      <t>ジ</t>
    </rPh>
    <phoneticPr fontId="3"/>
  </si>
  <si>
    <t>至</t>
    <rPh sb="0" eb="1">
      <t>イタ</t>
    </rPh>
    <phoneticPr fontId="3"/>
  </si>
  <si>
    <t>下記期間については、消費税法及び地方税法に規定する消費税及び地方消費税の</t>
    <rPh sb="0" eb="2">
      <t>カキ</t>
    </rPh>
    <rPh sb="2" eb="4">
      <t>キカン</t>
    </rPh>
    <rPh sb="10" eb="13">
      <t>ショウヒゼイ</t>
    </rPh>
    <rPh sb="13" eb="14">
      <t>ホウ</t>
    </rPh>
    <rPh sb="14" eb="15">
      <t>オヨ</t>
    </rPh>
    <rPh sb="16" eb="18">
      <t>チホウ</t>
    </rPh>
    <rPh sb="18" eb="20">
      <t>ゼイホウ</t>
    </rPh>
    <rPh sb="21" eb="23">
      <t>キテイ</t>
    </rPh>
    <rPh sb="25" eb="28">
      <t>ショウヒゼイ</t>
    </rPh>
    <rPh sb="28" eb="29">
      <t>オヨ</t>
    </rPh>
    <rPh sb="30" eb="32">
      <t>チホウ</t>
    </rPh>
    <rPh sb="32" eb="35">
      <t>ショウヒゼイ</t>
    </rPh>
    <phoneticPr fontId="3"/>
  </si>
  <si>
    <t>記</t>
    <rPh sb="0" eb="1">
      <t>シル</t>
    </rPh>
    <phoneticPr fontId="3"/>
  </si>
  <si>
    <t>課税事業者届出書</t>
    <rPh sb="0" eb="2">
      <t>カゼイ</t>
    </rPh>
    <rPh sb="2" eb="5">
      <t>ジギョウシャ</t>
    </rPh>
    <rPh sb="5" eb="8">
      <t>トドケデショ</t>
    </rPh>
    <phoneticPr fontId="3"/>
  </si>
  <si>
    <t>受注者</t>
    <rPh sb="0" eb="3">
      <t>ジュチュウシャ</t>
    </rPh>
    <phoneticPr fontId="3"/>
  </si>
  <si>
    <t>住所</t>
    <rPh sb="0" eb="2">
      <t>ジュウショ</t>
    </rPh>
    <phoneticPr fontId="3"/>
  </si>
  <si>
    <t>氏名</t>
    <rPh sb="0" eb="2">
      <t>シメイ</t>
    </rPh>
    <phoneticPr fontId="3"/>
  </si>
  <si>
    <t>入札（見積）番号　第</t>
    <rPh sb="0" eb="2">
      <t>ニュウサツ</t>
    </rPh>
    <rPh sb="3" eb="5">
      <t>ミツ</t>
    </rPh>
    <rPh sb="6" eb="8">
      <t>バンゴウ</t>
    </rPh>
    <rPh sb="9" eb="10">
      <t>ダイ</t>
    </rPh>
    <phoneticPr fontId="3"/>
  </si>
  <si>
    <t>年</t>
    <rPh sb="0" eb="1">
      <t>ネン</t>
    </rPh>
    <phoneticPr fontId="3"/>
  </si>
  <si>
    <t>月</t>
    <rPh sb="0" eb="1">
      <t>ツキ</t>
    </rPh>
    <phoneticPr fontId="3"/>
  </si>
  <si>
    <t>日</t>
    <rPh sb="0" eb="1">
      <t>ヒ</t>
    </rPh>
    <phoneticPr fontId="3"/>
  </si>
  <si>
    <t>日（決算期の末尾を記入のこと）</t>
    <rPh sb="0" eb="1">
      <t>ヒ</t>
    </rPh>
    <rPh sb="2" eb="5">
      <t>ケッサンキ</t>
    </rPh>
    <rPh sb="6" eb="8">
      <t>マツビ</t>
    </rPh>
    <rPh sb="9" eb="11">
      <t>キニュウ</t>
    </rPh>
    <phoneticPr fontId="3"/>
  </si>
  <si>
    <t>建設工事変更請負契約書</t>
    <rPh sb="0" eb="2">
      <t>ケンセツ</t>
    </rPh>
    <rPh sb="2" eb="4">
      <t>コウジ</t>
    </rPh>
    <rPh sb="4" eb="6">
      <t>ヘンコウ</t>
    </rPh>
    <rPh sb="6" eb="8">
      <t>ウケオイ</t>
    </rPh>
    <rPh sb="8" eb="11">
      <t>ケイヤクショ</t>
    </rPh>
    <phoneticPr fontId="3"/>
  </si>
  <si>
    <t>変更事項</t>
    <rPh sb="0" eb="2">
      <t>ヘンコウ</t>
    </rPh>
    <rPh sb="2" eb="4">
      <t>ジコウ</t>
    </rPh>
    <phoneticPr fontId="3"/>
  </si>
  <si>
    <t>（1）</t>
    <phoneticPr fontId="3"/>
  </si>
  <si>
    <t>（2）</t>
    <phoneticPr fontId="3"/>
  </si>
  <si>
    <t>変更金額</t>
    <rPh sb="0" eb="2">
      <t>ヘンコウ</t>
    </rPh>
    <rPh sb="2" eb="4">
      <t>キンガク</t>
    </rPh>
    <phoneticPr fontId="3"/>
  </si>
  <si>
    <t>（税込み）</t>
    <rPh sb="1" eb="2">
      <t>ゼイ</t>
    </rPh>
    <rPh sb="2" eb="3">
      <t>コ</t>
    </rPh>
    <phoneticPr fontId="3"/>
  </si>
  <si>
    <t>増減</t>
    <rPh sb="0" eb="2">
      <t>ゾウゲン</t>
    </rPh>
    <phoneticPr fontId="3"/>
  </si>
  <si>
    <t>変更なし</t>
  </si>
  <si>
    <t>変更工期</t>
    <rPh sb="0" eb="2">
      <t>ヘンコウ</t>
    </rPh>
    <rPh sb="2" eb="4">
      <t>コウキ</t>
    </rPh>
    <phoneticPr fontId="3"/>
  </si>
  <si>
    <t>工期延期</t>
    <rPh sb="0" eb="2">
      <t>コウキ</t>
    </rPh>
    <rPh sb="2" eb="4">
      <t>エンキ</t>
    </rPh>
    <phoneticPr fontId="3"/>
  </si>
  <si>
    <t>あり</t>
  </si>
  <si>
    <t>（3）</t>
    <phoneticPr fontId="3"/>
  </si>
  <si>
    <t>建設工事内容</t>
    <rPh sb="0" eb="2">
      <t>ケンセツ</t>
    </rPh>
    <rPh sb="2" eb="4">
      <t>コウジ</t>
    </rPh>
    <rPh sb="4" eb="6">
      <t>ナイヨウ</t>
    </rPh>
    <phoneticPr fontId="3"/>
  </si>
  <si>
    <t>内容変更</t>
    <rPh sb="0" eb="2">
      <t>ナイヨウ</t>
    </rPh>
    <rPh sb="2" eb="4">
      <t>ヘンコウ</t>
    </rPh>
    <phoneticPr fontId="3"/>
  </si>
  <si>
    <t>その他</t>
    <rPh sb="2" eb="3">
      <t>タ</t>
    </rPh>
    <phoneticPr fontId="3"/>
  </si>
  <si>
    <t>（4）</t>
    <phoneticPr fontId="3"/>
  </si>
  <si>
    <t>上記のとおり</t>
    <rPh sb="0" eb="2">
      <t>ジョウキ</t>
    </rPh>
    <phoneticPr fontId="3"/>
  </si>
  <si>
    <t>締結した請負契約を変更し、この契約の成立を証する</t>
    <rPh sb="0" eb="2">
      <t>テイケツ</t>
    </rPh>
    <rPh sb="4" eb="6">
      <t>ウケオイ</t>
    </rPh>
    <rPh sb="6" eb="8">
      <t>ケイヤク</t>
    </rPh>
    <rPh sb="9" eb="11">
      <t>ヘンコウ</t>
    </rPh>
    <rPh sb="15" eb="17">
      <t>ケイヤク</t>
    </rPh>
    <rPh sb="18" eb="20">
      <t>セイリツ</t>
    </rPh>
    <rPh sb="21" eb="22">
      <t>ショウ</t>
    </rPh>
    <phoneticPr fontId="3"/>
  </si>
  <si>
    <t>ため、この契約書2通を作成し、当事者記名押印の上、各自その1通を所持する。</t>
    <phoneticPr fontId="3"/>
  </si>
  <si>
    <t>変更契約日</t>
    <rPh sb="0" eb="2">
      <t>ヘンコウ</t>
    </rPh>
    <rPh sb="2" eb="5">
      <t>ケイヤクビ</t>
    </rPh>
    <phoneticPr fontId="3"/>
  </si>
  <si>
    <t>変更業務委託契約書</t>
    <rPh sb="0" eb="2">
      <t>ヘンコウ</t>
    </rPh>
    <rPh sb="2" eb="4">
      <t>ギョウム</t>
    </rPh>
    <rPh sb="4" eb="6">
      <t>イタク</t>
    </rPh>
    <rPh sb="6" eb="9">
      <t>ケイヤクショ</t>
    </rPh>
    <phoneticPr fontId="3"/>
  </si>
  <si>
    <t>業務委託の名称</t>
    <rPh sb="0" eb="2">
      <t>ギョウム</t>
    </rPh>
    <rPh sb="2" eb="4">
      <t>イタク</t>
    </rPh>
    <rPh sb="5" eb="7">
      <t>メイショウ</t>
    </rPh>
    <phoneticPr fontId="3"/>
  </si>
  <si>
    <t>履行期限</t>
    <rPh sb="0" eb="2">
      <t>リコウ</t>
    </rPh>
    <rPh sb="2" eb="4">
      <t>キゲン</t>
    </rPh>
    <phoneticPr fontId="3"/>
  </si>
  <si>
    <t>委託業務内容</t>
    <rPh sb="0" eb="2">
      <t>イタク</t>
    </rPh>
    <rPh sb="2" eb="4">
      <t>ギョウム</t>
    </rPh>
    <rPh sb="4" eb="6">
      <t>ナイヨウ</t>
    </rPh>
    <phoneticPr fontId="3"/>
  </si>
  <si>
    <t>締結した業務委託契約を変更し、この契約の成立</t>
    <rPh sb="0" eb="2">
      <t>テイケツ</t>
    </rPh>
    <rPh sb="4" eb="6">
      <t>ギョウム</t>
    </rPh>
    <rPh sb="6" eb="8">
      <t>イタク</t>
    </rPh>
    <rPh sb="8" eb="10">
      <t>ケイヤク</t>
    </rPh>
    <rPh sb="11" eb="13">
      <t>ヘンコウ</t>
    </rPh>
    <rPh sb="17" eb="19">
      <t>ケイヤク</t>
    </rPh>
    <rPh sb="20" eb="22">
      <t>セイリツ</t>
    </rPh>
    <phoneticPr fontId="3"/>
  </si>
  <si>
    <t>を証するため、この契約書2通を作成し、当事者記名押印の上、各自その1通を所持する。</t>
    <phoneticPr fontId="3"/>
  </si>
  <si>
    <t>商号</t>
    <rPh sb="0" eb="2">
      <t>ショウゴウ</t>
    </rPh>
    <phoneticPr fontId="3"/>
  </si>
  <si>
    <t>契約の種類（工事・委託及び当初・変更）別のシートがあります。</t>
    <rPh sb="0" eb="2">
      <t>ケイヤク</t>
    </rPh>
    <rPh sb="3" eb="5">
      <t>シュルイ</t>
    </rPh>
    <rPh sb="6" eb="8">
      <t>コウジ</t>
    </rPh>
    <rPh sb="9" eb="11">
      <t>イタク</t>
    </rPh>
    <rPh sb="11" eb="12">
      <t>オヨ</t>
    </rPh>
    <rPh sb="13" eb="15">
      <t>トウショ</t>
    </rPh>
    <rPh sb="16" eb="18">
      <t>ヘンコウ</t>
    </rPh>
    <rPh sb="19" eb="20">
      <t>ベツ</t>
    </rPh>
    <phoneticPr fontId="3"/>
  </si>
  <si>
    <t>該当するシートのU列の黄色に着色した部分に該当事項を入力します。</t>
    <rPh sb="0" eb="2">
      <t>ガイトウ</t>
    </rPh>
    <rPh sb="9" eb="10">
      <t>レツ</t>
    </rPh>
    <rPh sb="11" eb="13">
      <t>キイロ</t>
    </rPh>
    <rPh sb="14" eb="16">
      <t>チャクショク</t>
    </rPh>
    <rPh sb="18" eb="20">
      <t>ブブン</t>
    </rPh>
    <rPh sb="21" eb="23">
      <t>ガイトウ</t>
    </rPh>
    <rPh sb="23" eb="25">
      <t>ジコウ</t>
    </rPh>
    <rPh sb="26" eb="28">
      <t>ニュウリョク</t>
    </rPh>
    <phoneticPr fontId="3"/>
  </si>
  <si>
    <t>当初契約日</t>
    <rPh sb="0" eb="2">
      <t>トウショ</t>
    </rPh>
    <rPh sb="2" eb="4">
      <t>ケイヤク</t>
    </rPh>
    <rPh sb="4" eb="5">
      <t>ビ</t>
    </rPh>
    <phoneticPr fontId="3"/>
  </si>
  <si>
    <t>受注者の所在地・商号などは直接入力するか、印刷後に記載願います。</t>
    <rPh sb="0" eb="3">
      <t>ジュチュウシャ</t>
    </rPh>
    <rPh sb="4" eb="7">
      <t>ショザイチ</t>
    </rPh>
    <rPh sb="8" eb="10">
      <t>ショウゴウ</t>
    </rPh>
    <rPh sb="13" eb="15">
      <t>チョクセツ</t>
    </rPh>
    <rPh sb="15" eb="17">
      <t>ニュウリョク</t>
    </rPh>
    <rPh sb="21" eb="23">
      <t>インサツ</t>
    </rPh>
    <rPh sb="23" eb="24">
      <t>ゴ</t>
    </rPh>
    <rPh sb="25" eb="28">
      <t>キサイネガ</t>
    </rPh>
    <phoneticPr fontId="3"/>
  </si>
  <si>
    <t>工事契約書は、黄色の部分を入力すると、仲裁合意書にも連動しています。</t>
    <rPh sb="0" eb="2">
      <t>コウジ</t>
    </rPh>
    <rPh sb="2" eb="5">
      <t>ケイヤクショ</t>
    </rPh>
    <rPh sb="7" eb="9">
      <t>キイロ</t>
    </rPh>
    <rPh sb="10" eb="12">
      <t>ブブン</t>
    </rPh>
    <rPh sb="13" eb="15">
      <t>ニュウリョク</t>
    </rPh>
    <rPh sb="19" eb="21">
      <t>チュウサイ</t>
    </rPh>
    <rPh sb="21" eb="24">
      <t>ゴウイショ</t>
    </rPh>
    <rPh sb="26" eb="28">
      <t>レンドウ</t>
    </rPh>
    <phoneticPr fontId="3"/>
  </si>
  <si>
    <t>標準契約書を使用しない契約については対応していません。</t>
    <rPh sb="0" eb="2">
      <t>ヒョウジュン</t>
    </rPh>
    <rPh sb="2" eb="4">
      <t>ケイヤク</t>
    </rPh>
    <rPh sb="4" eb="5">
      <t>ショ</t>
    </rPh>
    <rPh sb="6" eb="8">
      <t>シヨウ</t>
    </rPh>
    <rPh sb="11" eb="13">
      <t>ケイヤク</t>
    </rPh>
    <rPh sb="18" eb="20">
      <t>タイオウ</t>
    </rPh>
    <phoneticPr fontId="3"/>
  </si>
  <si>
    <t>各契約書、仲裁合意書（当初の工事契約のみ）は2部必要です。</t>
    <rPh sb="0" eb="1">
      <t>カク</t>
    </rPh>
    <rPh sb="1" eb="4">
      <t>ケイヤクショ</t>
    </rPh>
    <rPh sb="5" eb="7">
      <t>チュウサイ</t>
    </rPh>
    <rPh sb="7" eb="10">
      <t>ゴウイショ</t>
    </rPh>
    <rPh sb="11" eb="13">
      <t>トウショ</t>
    </rPh>
    <rPh sb="14" eb="16">
      <t>コウジ</t>
    </rPh>
    <rPh sb="16" eb="18">
      <t>ケイヤク</t>
    </rPh>
    <rPh sb="23" eb="24">
      <t>ブ</t>
    </rPh>
    <rPh sb="24" eb="26">
      <t>ヒツヨウ</t>
    </rPh>
    <phoneticPr fontId="3"/>
  </si>
  <si>
    <t>（複数の決算期にまたがる場合、以下にも記載）</t>
    <rPh sb="1" eb="3">
      <t>フクスウ</t>
    </rPh>
    <rPh sb="4" eb="7">
      <t>ケッサンキ</t>
    </rPh>
    <rPh sb="12" eb="14">
      <t>バアイ</t>
    </rPh>
    <rPh sb="15" eb="17">
      <t>イカ</t>
    </rPh>
    <rPh sb="19" eb="21">
      <t>キサイ</t>
    </rPh>
    <phoneticPr fontId="3"/>
  </si>
  <si>
    <t>西部農林事務所長が交代した場合（特に年度替わりの時期）には注意してください。</t>
    <rPh sb="0" eb="2">
      <t>セイブ</t>
    </rPh>
    <rPh sb="2" eb="4">
      <t>ノウリン</t>
    </rPh>
    <rPh sb="4" eb="6">
      <t>ジム</t>
    </rPh>
    <rPh sb="6" eb="8">
      <t>ショチョウ</t>
    </rPh>
    <rPh sb="9" eb="11">
      <t>コウタイ</t>
    </rPh>
    <rPh sb="13" eb="15">
      <t>バアイ</t>
    </rPh>
    <rPh sb="16" eb="17">
      <t>トク</t>
    </rPh>
    <rPh sb="18" eb="20">
      <t>ネンド</t>
    </rPh>
    <rPh sb="20" eb="21">
      <t>ガ</t>
    </rPh>
    <rPh sb="24" eb="26">
      <t>ジキ</t>
    </rPh>
    <rPh sb="29" eb="31">
      <t>チュウイ</t>
    </rPh>
    <phoneticPr fontId="3"/>
  </si>
  <si>
    <t>←要確認の場合、入力額を確認してください。</t>
    <rPh sb="1" eb="2">
      <t>ヨウ</t>
    </rPh>
    <rPh sb="2" eb="4">
      <t>カクニン</t>
    </rPh>
    <rPh sb="5" eb="7">
      <t>バアイ</t>
    </rPh>
    <rPh sb="8" eb="10">
      <t>ニュウリョク</t>
    </rPh>
    <rPh sb="10" eb="11">
      <t>ガク</t>
    </rPh>
    <rPh sb="12" eb="14">
      <t>カクニン</t>
    </rPh>
    <phoneticPr fontId="3"/>
  </si>
  <si>
    <t>当初契約で前払金を請求する場合、要確認の表示が出た場合、入力額を確認してください。</t>
    <rPh sb="0" eb="2">
      <t>トウショ</t>
    </rPh>
    <rPh sb="2" eb="4">
      <t>ケイヤク</t>
    </rPh>
    <rPh sb="5" eb="8">
      <t>マエバライキン</t>
    </rPh>
    <rPh sb="9" eb="11">
      <t>セイキュウ</t>
    </rPh>
    <rPh sb="13" eb="15">
      <t>バアイ</t>
    </rPh>
    <rPh sb="16" eb="17">
      <t>ヨウ</t>
    </rPh>
    <rPh sb="17" eb="19">
      <t>カクニン</t>
    </rPh>
    <rPh sb="20" eb="22">
      <t>ヒョウジ</t>
    </rPh>
    <rPh sb="23" eb="24">
      <t>デ</t>
    </rPh>
    <rPh sb="25" eb="27">
      <t>バアイ</t>
    </rPh>
    <rPh sb="28" eb="30">
      <t>ニュウリョク</t>
    </rPh>
    <rPh sb="30" eb="31">
      <t>ガク</t>
    </rPh>
    <rPh sb="32" eb="34">
      <t>カクニン</t>
    </rPh>
    <phoneticPr fontId="3"/>
  </si>
  <si>
    <t>＜土木工事＞</t>
    <rPh sb="1" eb="3">
      <t>ドボク</t>
    </rPh>
    <rPh sb="3" eb="5">
      <t>コウジ</t>
    </rPh>
    <phoneticPr fontId="7"/>
  </si>
  <si>
    <t>＃印紙税</t>
    <rPh sb="1" eb="3">
      <t>インシ</t>
    </rPh>
    <rPh sb="3" eb="4">
      <t>ゼイ</t>
    </rPh>
    <phoneticPr fontId="7"/>
  </si>
  <si>
    <t>印紙税</t>
    <rPh sb="0" eb="2">
      <t>インシ</t>
    </rPh>
    <rPh sb="2" eb="3">
      <t>ゼイ</t>
    </rPh>
    <phoneticPr fontId="7"/>
  </si>
  <si>
    <t>～</t>
    <phoneticPr fontId="7"/>
  </si>
  <si>
    <t>記載なし</t>
    <rPh sb="0" eb="2">
      <t>キサイ</t>
    </rPh>
    <phoneticPr fontId="7"/>
  </si>
  <si>
    <t>【単価契約】</t>
    <rPh sb="1" eb="3">
      <t>タンカ</t>
    </rPh>
    <rPh sb="3" eb="5">
      <t>ケイヤク</t>
    </rPh>
    <phoneticPr fontId="7"/>
  </si>
  <si>
    <t>～</t>
    <phoneticPr fontId="7"/>
  </si>
  <si>
    <t>～</t>
    <phoneticPr fontId="7"/>
  </si>
  <si>
    <t>＃租税特別措置法による軽減税率適用</t>
    <rPh sb="1" eb="3">
      <t>ソゼイ</t>
    </rPh>
    <rPh sb="3" eb="5">
      <t>トクベツ</t>
    </rPh>
    <rPh sb="5" eb="7">
      <t>ソチ</t>
    </rPh>
    <rPh sb="7" eb="8">
      <t>ホウ</t>
    </rPh>
    <rPh sb="11" eb="13">
      <t>ケイゲン</t>
    </rPh>
    <rPh sb="13" eb="15">
      <t>ゼイリツ</t>
    </rPh>
    <rPh sb="15" eb="17">
      <t>テキヨウ</t>
    </rPh>
    <phoneticPr fontId="7"/>
  </si>
  <si>
    <t>＜森林整備工事＞</t>
    <rPh sb="1" eb="3">
      <t>シンリン</t>
    </rPh>
    <rPh sb="3" eb="5">
      <t>セイビ</t>
    </rPh>
    <rPh sb="5" eb="7">
      <t>コウジ</t>
    </rPh>
    <phoneticPr fontId="3"/>
  </si>
  <si>
    <t>又は</t>
    <rPh sb="0" eb="1">
      <t>マタ</t>
    </rPh>
    <phoneticPr fontId="3"/>
  </si>
  <si>
    <t>減額</t>
    <rPh sb="0" eb="2">
      <t>ゲンガク</t>
    </rPh>
    <phoneticPr fontId="3"/>
  </si>
  <si>
    <t>変更なし</t>
    <rPh sb="0" eb="2">
      <t>ヘンコウ</t>
    </rPh>
    <phoneticPr fontId="7"/>
  </si>
  <si>
    <t>印紙税額は次の通りです。（変更の場合は増減額。）</t>
    <rPh sb="0" eb="2">
      <t>インシ</t>
    </rPh>
    <rPh sb="2" eb="4">
      <t>ゼイガク</t>
    </rPh>
    <rPh sb="5" eb="6">
      <t>ツギ</t>
    </rPh>
    <rPh sb="7" eb="8">
      <t>トオ</t>
    </rPh>
    <rPh sb="13" eb="15">
      <t>ヘンコウ</t>
    </rPh>
    <rPh sb="16" eb="18">
      <t>バアイ</t>
    </rPh>
    <rPh sb="19" eb="22">
      <t>ゾウゲンガク</t>
    </rPh>
    <phoneticPr fontId="3"/>
  </si>
  <si>
    <t>＜委託＞</t>
    <rPh sb="1" eb="3">
      <t>イタク</t>
    </rPh>
    <phoneticPr fontId="7"/>
  </si>
  <si>
    <t>＜建築工事＞</t>
    <rPh sb="1" eb="3">
      <t>ケンチク</t>
    </rPh>
    <rPh sb="3" eb="5">
      <t>コウジ</t>
    </rPh>
    <phoneticPr fontId="7"/>
  </si>
  <si>
    <t>＊選択</t>
    <rPh sb="1" eb="3">
      <t>センタク</t>
    </rPh>
    <phoneticPr fontId="3"/>
  </si>
  <si>
    <t>契約書2部のうち1部（発注者保管分）のみ、貼付してください。</t>
    <rPh sb="0" eb="3">
      <t>ケイヤクショ</t>
    </rPh>
    <rPh sb="4" eb="5">
      <t>ブ</t>
    </rPh>
    <rPh sb="9" eb="10">
      <t>ブ</t>
    </rPh>
    <rPh sb="11" eb="14">
      <t>ハッチュウシャ</t>
    </rPh>
    <rPh sb="14" eb="16">
      <t>ホカン</t>
    </rPh>
    <rPh sb="16" eb="17">
      <t>ブン</t>
    </rPh>
    <rPh sb="21" eb="23">
      <t>チョウフ</t>
    </rPh>
    <phoneticPr fontId="3"/>
  </si>
  <si>
    <t>その他変更</t>
    <rPh sb="2" eb="3">
      <t>タ</t>
    </rPh>
    <rPh sb="3" eb="5">
      <t>ヘンコウ</t>
    </rPh>
    <phoneticPr fontId="3"/>
  </si>
  <si>
    <t>入札番号</t>
    <rPh sb="0" eb="2">
      <t>ニュウサツ</t>
    </rPh>
    <rPh sb="2" eb="4">
      <t>バンゴウ</t>
    </rPh>
    <phoneticPr fontId="3"/>
  </si>
  <si>
    <t>号</t>
    <rPh sb="0" eb="1">
      <t>ゴウ</t>
    </rPh>
    <phoneticPr fontId="3"/>
  </si>
  <si>
    <t>浜松市</t>
    <rPh sb="0" eb="3">
      <t>ハママツシ</t>
    </rPh>
    <phoneticPr fontId="3"/>
  </si>
  <si>
    <t>浜松市浜北区根堅</t>
    <rPh sb="0" eb="3">
      <t>ハママツシ</t>
    </rPh>
    <rPh sb="3" eb="6">
      <t>ハマキタク</t>
    </rPh>
    <rPh sb="6" eb="7">
      <t>ネ</t>
    </rPh>
    <rPh sb="7" eb="8">
      <t>ケン</t>
    </rPh>
    <phoneticPr fontId="3"/>
  </si>
  <si>
    <t>期限延長</t>
    <rPh sb="0" eb="2">
      <t>キゲン</t>
    </rPh>
    <rPh sb="2" eb="4">
      <t>エンチョウ</t>
    </rPh>
    <phoneticPr fontId="3"/>
  </si>
  <si>
    <t>変更期限</t>
    <rPh sb="0" eb="2">
      <t>ヘンコウ</t>
    </rPh>
    <rPh sb="2" eb="4">
      <t>キゲン</t>
    </rPh>
    <phoneticPr fontId="3"/>
  </si>
  <si>
    <t>＊ある場合左に直接入力</t>
    <rPh sb="3" eb="5">
      <t>バアイ</t>
    </rPh>
    <rPh sb="5" eb="6">
      <t>ヒダリ</t>
    </rPh>
    <rPh sb="7" eb="9">
      <t>チョクセツ</t>
    </rPh>
    <rPh sb="9" eb="11">
      <t>ニュウリョク</t>
    </rPh>
    <phoneticPr fontId="3"/>
  </si>
  <si>
    <t>工事を施工しない日</t>
    <rPh sb="0" eb="2">
      <t>コウジ</t>
    </rPh>
    <rPh sb="3" eb="5">
      <t>セコウ</t>
    </rPh>
    <rPh sb="8" eb="9">
      <t>ヒ</t>
    </rPh>
    <phoneticPr fontId="3"/>
  </si>
  <si>
    <t>工事を施工しない時間帯</t>
    <rPh sb="0" eb="2">
      <t>コウジ</t>
    </rPh>
    <rPh sb="3" eb="5">
      <t>セコウ</t>
    </rPh>
    <rPh sb="8" eb="11">
      <t>ジカンタイ</t>
    </rPh>
    <phoneticPr fontId="3"/>
  </si>
  <si>
    <t>請負代金の支払</t>
    <rPh sb="0" eb="2">
      <t>ウケオイ</t>
    </rPh>
    <rPh sb="2" eb="4">
      <t>ダイキン</t>
    </rPh>
    <rPh sb="5" eb="7">
      <t>シハラ</t>
    </rPh>
    <phoneticPr fontId="3"/>
  </si>
  <si>
    <t>＜税率10％＞</t>
    <rPh sb="1" eb="3">
      <t>ゼイリツ</t>
    </rPh>
    <phoneticPr fontId="7"/>
  </si>
  <si>
    <t>週休２日工事</t>
    <rPh sb="0" eb="2">
      <t>シュウキュウ</t>
    </rPh>
    <rPh sb="3" eb="4">
      <t>ニチ</t>
    </rPh>
    <rPh sb="4" eb="6">
      <t>コウジ</t>
    </rPh>
    <phoneticPr fontId="3"/>
  </si>
  <si>
    <t>対象</t>
  </si>
  <si>
    <t>前払金の請求</t>
    <rPh sb="0" eb="2">
      <t>マエバラ</t>
    </rPh>
    <rPh sb="4" eb="6">
      <t>セイキュウ</t>
    </rPh>
    <phoneticPr fontId="3"/>
  </si>
  <si>
    <t>一部の項目（「*選択」としたもの）はドロップダウンリストから選択してください。</t>
    <rPh sb="0" eb="2">
      <t>イチブ</t>
    </rPh>
    <rPh sb="3" eb="5">
      <t>コウモク</t>
    </rPh>
    <rPh sb="8" eb="10">
      <t>センタク</t>
    </rPh>
    <rPh sb="30" eb="32">
      <t>センタク</t>
    </rPh>
    <phoneticPr fontId="3"/>
  </si>
  <si>
    <t>契約（増加）金額　（税込）</t>
    <phoneticPr fontId="3"/>
  </si>
  <si>
    <t>所長名</t>
    <rPh sb="0" eb="2">
      <t>ショチョウ</t>
    </rPh>
    <rPh sb="2" eb="3">
      <t>メイ</t>
    </rPh>
    <phoneticPr fontId="3"/>
  </si>
  <si>
    <t>（仲裁合意書は両面印刷してください。）</t>
    <rPh sb="1" eb="3">
      <t>チュウサイ</t>
    </rPh>
    <rPh sb="3" eb="6">
      <t>ゴウイショ</t>
    </rPh>
    <rPh sb="7" eb="9">
      <t>リョウメン</t>
    </rPh>
    <rPh sb="9" eb="11">
      <t>インサツ</t>
    </rPh>
    <phoneticPr fontId="3"/>
  </si>
  <si>
    <t>契約書　印紙有</t>
    <rPh sb="0" eb="3">
      <t>ケイヤクショ</t>
    </rPh>
    <rPh sb="4" eb="6">
      <t>インシ</t>
    </rPh>
    <rPh sb="6" eb="7">
      <t>アリ</t>
    </rPh>
    <phoneticPr fontId="3"/>
  </si>
  <si>
    <t>契約書　印紙無</t>
    <rPh sb="0" eb="3">
      <t>ケイヤクショ</t>
    </rPh>
    <rPh sb="4" eb="6">
      <t>インシ</t>
    </rPh>
    <rPh sb="6" eb="7">
      <t>ム</t>
    </rPh>
    <phoneticPr fontId="3"/>
  </si>
  <si>
    <t>（発注者用）</t>
    <rPh sb="1" eb="4">
      <t>ハッチュウシャ</t>
    </rPh>
    <rPh sb="4" eb="5">
      <t>ヨウ</t>
    </rPh>
    <phoneticPr fontId="3"/>
  </si>
  <si>
    <t>（受注者用）</t>
    <rPh sb="1" eb="4">
      <t>ジュチュウシャ</t>
    </rPh>
    <rPh sb="4" eb="5">
      <t>ヨウ</t>
    </rPh>
    <phoneticPr fontId="3"/>
  </si>
  <si>
    <t>工事契約</t>
    <rPh sb="0" eb="2">
      <t>コウジ</t>
    </rPh>
    <rPh sb="2" eb="4">
      <t>ケイヤク</t>
    </rPh>
    <phoneticPr fontId="3"/>
  </si>
  <si>
    <t>委託契約</t>
    <rPh sb="0" eb="2">
      <t>イタク</t>
    </rPh>
    <rPh sb="2" eb="4">
      <t>ケイヤク</t>
    </rPh>
    <phoneticPr fontId="3"/>
  </si>
  <si>
    <t>仲裁合意書</t>
    <rPh sb="0" eb="2">
      <t>チュウサイ</t>
    </rPh>
    <rPh sb="2" eb="5">
      <t>ゴウイショ</t>
    </rPh>
    <phoneticPr fontId="3"/>
  </si>
  <si>
    <t>不要</t>
    <rPh sb="0" eb="2">
      <t>フヨウ</t>
    </rPh>
    <phoneticPr fontId="3"/>
  </si>
  <si>
    <t>契約保証（請負額300万円以上）</t>
    <rPh sb="0" eb="2">
      <t>ケイヤク</t>
    </rPh>
    <rPh sb="2" eb="4">
      <t>ホショウ</t>
    </rPh>
    <rPh sb="5" eb="7">
      <t>ウケオイ</t>
    </rPh>
    <rPh sb="7" eb="8">
      <t>ガク</t>
    </rPh>
    <rPh sb="11" eb="15">
      <t>マンエンイジョウ</t>
    </rPh>
    <phoneticPr fontId="3"/>
  </si>
  <si>
    <t>必要</t>
    <rPh sb="0" eb="2">
      <t>ヒツヨウ</t>
    </rPh>
    <phoneticPr fontId="3"/>
  </si>
  <si>
    <t>契約時提出書類</t>
    <rPh sb="0" eb="2">
      <t>ケイヤク</t>
    </rPh>
    <rPh sb="2" eb="3">
      <t>ジ</t>
    </rPh>
    <rPh sb="3" eb="5">
      <t>テイシュツ</t>
    </rPh>
    <rPh sb="5" eb="7">
      <t>ショルイ</t>
    </rPh>
    <phoneticPr fontId="3"/>
  </si>
  <si>
    <t>このファイルの使い方</t>
    <rPh sb="7" eb="8">
      <t>ツカ</t>
    </rPh>
    <rPh sb="9" eb="10">
      <t>カタ</t>
    </rPh>
    <phoneticPr fontId="3"/>
  </si>
  <si>
    <t>免除</t>
    <rPh sb="0" eb="2">
      <t>メンジョ</t>
    </rPh>
    <phoneticPr fontId="3"/>
  </si>
  <si>
    <t>＊標準契約様式そのものは、「建設業のひろば」や「申請書ダウンロードサービス」に</t>
    <rPh sb="1" eb="3">
      <t>ヒョウジュン</t>
    </rPh>
    <rPh sb="3" eb="5">
      <t>ケイヤク</t>
    </rPh>
    <rPh sb="5" eb="7">
      <t>ヨウシキ</t>
    </rPh>
    <rPh sb="14" eb="17">
      <t>ケンセツギョウ</t>
    </rPh>
    <rPh sb="24" eb="27">
      <t>シンセイショ</t>
    </rPh>
    <phoneticPr fontId="3"/>
  </si>
  <si>
    <t>掲載されています。</t>
    <rPh sb="0" eb="2">
      <t>ケイサイ</t>
    </rPh>
    <phoneticPr fontId="3"/>
  </si>
  <si>
    <t>（不明な場合、空欄にしてください。）</t>
    <rPh sb="1" eb="3">
      <t>フメイ</t>
    </rPh>
    <rPh sb="4" eb="6">
      <t>バアイ</t>
    </rPh>
    <rPh sb="7" eb="9">
      <t>クウラン</t>
    </rPh>
    <phoneticPr fontId="3"/>
  </si>
  <si>
    <t>浜松市中区</t>
    <rPh sb="0" eb="3">
      <t>ハママツシ</t>
    </rPh>
    <rPh sb="3" eb="4">
      <t>ナカ</t>
    </rPh>
    <rPh sb="4" eb="5">
      <t>ク</t>
    </rPh>
    <phoneticPr fontId="3"/>
  </si>
  <si>
    <t>別添の約款により委託契約を締結し、信義に従って誠実にこれを履行するものとする。</t>
    <rPh sb="0" eb="2">
      <t>ベッテン</t>
    </rPh>
    <rPh sb="3" eb="5">
      <t>ヤッカン</t>
    </rPh>
    <rPh sb="8" eb="10">
      <t>イタク</t>
    </rPh>
    <rPh sb="10" eb="12">
      <t>ケイヤク</t>
    </rPh>
    <rPh sb="13" eb="15">
      <t>テイケツ</t>
    </rPh>
    <rPh sb="17" eb="19">
      <t>シンギ</t>
    </rPh>
    <rPh sb="20" eb="21">
      <t>シタガ</t>
    </rPh>
    <rPh sb="23" eb="25">
      <t>セイジツ</t>
    </rPh>
    <rPh sb="29" eb="31">
      <t>リコウ</t>
    </rPh>
    <phoneticPr fontId="3"/>
  </si>
  <si>
    <t>（令和6年3月31日まで）</t>
    <phoneticPr fontId="3"/>
  </si>
  <si>
    <t>黄色の部分を入力すると、公契約の誓約書にも連動しています。</t>
    <rPh sb="0" eb="2">
      <t>キイロ</t>
    </rPh>
    <rPh sb="3" eb="5">
      <t>ブブン</t>
    </rPh>
    <rPh sb="6" eb="8">
      <t>ニュウリョク</t>
    </rPh>
    <rPh sb="12" eb="13">
      <t>コウ</t>
    </rPh>
    <rPh sb="13" eb="15">
      <t>ケイヤク</t>
    </rPh>
    <rPh sb="16" eb="19">
      <t>セイヤクショ</t>
    </rPh>
    <rPh sb="21" eb="23">
      <t>レンドウ</t>
    </rPh>
    <phoneticPr fontId="3"/>
  </si>
  <si>
    <t>（公契約の誓約書は両面印刷してください。）</t>
    <rPh sb="1" eb="2">
      <t>コウ</t>
    </rPh>
    <rPh sb="2" eb="4">
      <t>ケイヤク</t>
    </rPh>
    <rPh sb="5" eb="8">
      <t>セイヤクショ</t>
    </rPh>
    <rPh sb="9" eb="11">
      <t>リョウメン</t>
    </rPh>
    <rPh sb="11" eb="13">
      <t>インサツ</t>
    </rPh>
    <phoneticPr fontId="3"/>
  </si>
  <si>
    <t>公契約の誓約書</t>
    <rPh sb="0" eb="1">
      <t>コウ</t>
    </rPh>
    <rPh sb="1" eb="3">
      <t>ケイヤク</t>
    </rPh>
    <rPh sb="4" eb="7">
      <t>セイヤクショ</t>
    </rPh>
    <phoneticPr fontId="3"/>
  </si>
  <si>
    <t>工事</t>
    <rPh sb="0" eb="2">
      <t>コウジ</t>
    </rPh>
    <phoneticPr fontId="3"/>
  </si>
  <si>
    <t>　様式第1号</t>
    <rPh sb="1" eb="3">
      <t>ヨウシキ</t>
    </rPh>
    <rPh sb="3" eb="4">
      <t>ダイ</t>
    </rPh>
    <rPh sb="5" eb="6">
      <t>ゴウ</t>
    </rPh>
    <phoneticPr fontId="3"/>
  </si>
  <si>
    <t>誓約書</t>
    <rPh sb="0" eb="3">
      <t>セイヤクショ</t>
    </rPh>
    <phoneticPr fontId="3"/>
  </si>
  <si>
    <t>下記１に基づく工事の履行に際し、下記2の事項を誓約します。</t>
    <rPh sb="0" eb="2">
      <t>カキ</t>
    </rPh>
    <rPh sb="4" eb="5">
      <t>モト</t>
    </rPh>
    <rPh sb="7" eb="9">
      <t>コウジ</t>
    </rPh>
    <rPh sb="10" eb="12">
      <t>リコウ</t>
    </rPh>
    <rPh sb="13" eb="14">
      <t>サイ</t>
    </rPh>
    <rPh sb="16" eb="18">
      <t>カキ</t>
    </rPh>
    <rPh sb="20" eb="22">
      <t>ジコウ</t>
    </rPh>
    <rPh sb="23" eb="25">
      <t>セイヤク</t>
    </rPh>
    <phoneticPr fontId="3"/>
  </si>
  <si>
    <t>この誓約に反したことにより入札参加停止等の処分を受けても異議は一切申し立てません。</t>
    <rPh sb="2" eb="4">
      <t>セイヤク</t>
    </rPh>
    <rPh sb="5" eb="6">
      <t>ハン</t>
    </rPh>
    <rPh sb="13" eb="15">
      <t>ニュウサツ</t>
    </rPh>
    <rPh sb="15" eb="17">
      <t>サンカ</t>
    </rPh>
    <rPh sb="17" eb="19">
      <t>テイシ</t>
    </rPh>
    <rPh sb="19" eb="20">
      <t>ナド</t>
    </rPh>
    <rPh sb="21" eb="23">
      <t>ショブン</t>
    </rPh>
    <rPh sb="24" eb="25">
      <t>ウ</t>
    </rPh>
    <rPh sb="28" eb="30">
      <t>イギ</t>
    </rPh>
    <rPh sb="31" eb="33">
      <t>イッサイ</t>
    </rPh>
    <rPh sb="33" eb="34">
      <t>モウ</t>
    </rPh>
    <rPh sb="35" eb="36">
      <t>タ</t>
    </rPh>
    <phoneticPr fontId="3"/>
  </si>
  <si>
    <t>　記</t>
    <rPh sb="1" eb="2">
      <t>キ</t>
    </rPh>
    <phoneticPr fontId="3"/>
  </si>
  <si>
    <t>誓約事項</t>
    <rPh sb="0" eb="2">
      <t>セイヤク</t>
    </rPh>
    <rPh sb="2" eb="4">
      <t>ジコウ</t>
    </rPh>
    <phoneticPr fontId="3"/>
  </si>
  <si>
    <t>（当初契約日</t>
    <rPh sb="1" eb="3">
      <t>トウショ</t>
    </rPh>
    <rPh sb="3" eb="6">
      <t>ケイヤクビ</t>
    </rPh>
    <phoneticPr fontId="3"/>
  </si>
  <si>
    <t>（１）　本契約に基づく工事の履行に際し、別表に掲げる法律その他の労働環境の整備等に関する</t>
    <rPh sb="4" eb="7">
      <t>ホンケイヤク</t>
    </rPh>
    <rPh sb="8" eb="9">
      <t>モト</t>
    </rPh>
    <rPh sb="11" eb="13">
      <t>コウジ</t>
    </rPh>
    <rPh sb="14" eb="16">
      <t>リコウ</t>
    </rPh>
    <rPh sb="17" eb="18">
      <t>サイ</t>
    </rPh>
    <rPh sb="20" eb="22">
      <t>ベッピョウ</t>
    </rPh>
    <rPh sb="23" eb="24">
      <t>カカ</t>
    </rPh>
    <rPh sb="26" eb="28">
      <t>ホウリツ</t>
    </rPh>
    <rPh sb="30" eb="31">
      <t>タ</t>
    </rPh>
    <rPh sb="32" eb="34">
      <t>ロウドウ</t>
    </rPh>
    <rPh sb="34" eb="36">
      <t>カンキョウ</t>
    </rPh>
    <rPh sb="37" eb="39">
      <t>セイビ</t>
    </rPh>
    <rPh sb="39" eb="40">
      <t>ナド</t>
    </rPh>
    <rPh sb="41" eb="42">
      <t>カン</t>
    </rPh>
    <phoneticPr fontId="3"/>
  </si>
  <si>
    <t>法令を遵守すること。</t>
    <rPh sb="0" eb="2">
      <t>ホウレイ</t>
    </rPh>
    <rPh sb="3" eb="5">
      <t>ジュンシュ</t>
    </rPh>
    <phoneticPr fontId="3"/>
  </si>
  <si>
    <t>発注者　　静岡県西部農林事務所長</t>
    <rPh sb="0" eb="3">
      <t>ハッチュウシャ</t>
    </rPh>
    <phoneticPr fontId="3"/>
  </si>
  <si>
    <t>（２）  本契約に基づく工事の履行に際し、別表に掲げる法律に違反し、所管行政庁の処分を受けた</t>
    <rPh sb="5" eb="8">
      <t>ホンケイヤク</t>
    </rPh>
    <rPh sb="9" eb="10">
      <t>モト</t>
    </rPh>
    <rPh sb="12" eb="14">
      <t>コウジ</t>
    </rPh>
    <rPh sb="15" eb="17">
      <t>リコウ</t>
    </rPh>
    <rPh sb="18" eb="19">
      <t>サイ</t>
    </rPh>
    <rPh sb="21" eb="23">
      <t>ベッピョウ</t>
    </rPh>
    <rPh sb="24" eb="25">
      <t>カカ</t>
    </rPh>
    <rPh sb="27" eb="29">
      <t>ホウリツ</t>
    </rPh>
    <rPh sb="30" eb="32">
      <t>イハン</t>
    </rPh>
    <rPh sb="34" eb="36">
      <t>ショカン</t>
    </rPh>
    <rPh sb="36" eb="39">
      <t>ギョウセイチョウ</t>
    </rPh>
    <rPh sb="40" eb="42">
      <t>ショブン</t>
    </rPh>
    <rPh sb="43" eb="44">
      <t>ウ</t>
    </rPh>
    <phoneticPr fontId="3"/>
  </si>
  <si>
    <t>（３）  本契約に基づく工事の履行に関し、下請契約（再委託契約及び労働者派遣契約を含む。以下</t>
    <rPh sb="5" eb="8">
      <t>ホンケイヤク</t>
    </rPh>
    <rPh sb="9" eb="10">
      <t>モト</t>
    </rPh>
    <rPh sb="12" eb="14">
      <t>コウジ</t>
    </rPh>
    <rPh sb="15" eb="17">
      <t>リコウ</t>
    </rPh>
    <rPh sb="18" eb="19">
      <t>カン</t>
    </rPh>
    <rPh sb="21" eb="23">
      <t>シタウケ</t>
    </rPh>
    <rPh sb="23" eb="25">
      <t>ケイヤク</t>
    </rPh>
    <rPh sb="26" eb="29">
      <t>サイイタク</t>
    </rPh>
    <rPh sb="29" eb="31">
      <t>ケイヤク</t>
    </rPh>
    <rPh sb="31" eb="32">
      <t>オヨ</t>
    </rPh>
    <rPh sb="33" eb="36">
      <t>ロウドウシャ</t>
    </rPh>
    <rPh sb="36" eb="38">
      <t>ハケン</t>
    </rPh>
    <rPh sb="38" eb="40">
      <t>ケイヤク</t>
    </rPh>
    <rPh sb="41" eb="42">
      <t>フク</t>
    </rPh>
    <rPh sb="44" eb="46">
      <t>イカ</t>
    </rPh>
    <phoneticPr fontId="3"/>
  </si>
  <si>
    <t>ときは、処分の内容及び対応方針を速やかに県に報告し、是正のために必要な措置を講ずるこ</t>
    <rPh sb="4" eb="6">
      <t>ショブン</t>
    </rPh>
    <rPh sb="7" eb="9">
      <t>ナイヨウ</t>
    </rPh>
    <rPh sb="9" eb="10">
      <t>オヨ</t>
    </rPh>
    <rPh sb="11" eb="13">
      <t>タイオウ</t>
    </rPh>
    <rPh sb="13" eb="15">
      <t>ホウシン</t>
    </rPh>
    <rPh sb="16" eb="17">
      <t>スミ</t>
    </rPh>
    <rPh sb="20" eb="21">
      <t>ケン</t>
    </rPh>
    <rPh sb="22" eb="24">
      <t>ホウコク</t>
    </rPh>
    <rPh sb="26" eb="28">
      <t>ゼセイ</t>
    </rPh>
    <rPh sb="32" eb="34">
      <t>ヒツヨウ</t>
    </rPh>
    <rPh sb="35" eb="37">
      <t>ソチ</t>
    </rPh>
    <rPh sb="38" eb="39">
      <t>コウ</t>
    </rPh>
    <phoneticPr fontId="3"/>
  </si>
  <si>
    <t>と。また、所管行政庁に是正の報告を行ったときは、その内容を速やかに県に報告すること。</t>
    <rPh sb="5" eb="7">
      <t>ショカン</t>
    </rPh>
    <rPh sb="7" eb="10">
      <t>ギョウセイチョウ</t>
    </rPh>
    <rPh sb="11" eb="13">
      <t>ゼセイ</t>
    </rPh>
    <rPh sb="14" eb="16">
      <t>ホウコク</t>
    </rPh>
    <rPh sb="17" eb="18">
      <t>オコナ</t>
    </rPh>
    <rPh sb="26" eb="28">
      <t>ナイヨウ</t>
    </rPh>
    <rPh sb="29" eb="30">
      <t>スミ</t>
    </rPh>
    <rPh sb="33" eb="34">
      <t>ケン</t>
    </rPh>
    <rPh sb="35" eb="37">
      <t>ホウコク</t>
    </rPh>
    <phoneticPr fontId="3"/>
  </si>
  <si>
    <t>同じ。）を締結するときは、適正な見積もりを基に、対等な立場における合意に基づいた公正な契</t>
    <rPh sb="0" eb="1">
      <t>オナ</t>
    </rPh>
    <rPh sb="5" eb="7">
      <t>テイケツ</t>
    </rPh>
    <rPh sb="13" eb="15">
      <t>テキセイ</t>
    </rPh>
    <rPh sb="16" eb="18">
      <t>ミツ</t>
    </rPh>
    <rPh sb="21" eb="22">
      <t>モト</t>
    </rPh>
    <rPh sb="24" eb="26">
      <t>タイトウ</t>
    </rPh>
    <rPh sb="27" eb="29">
      <t>タチバ</t>
    </rPh>
    <rPh sb="33" eb="35">
      <t>ゴウイ</t>
    </rPh>
    <rPh sb="36" eb="37">
      <t>モト</t>
    </rPh>
    <rPh sb="40" eb="42">
      <t>コウセイ</t>
    </rPh>
    <rPh sb="43" eb="44">
      <t>ケイ</t>
    </rPh>
    <phoneticPr fontId="3"/>
  </si>
  <si>
    <t>約を締結するよう努めるとともに、次の事項に留意すること。</t>
    <rPh sb="2" eb="4">
      <t>テイケツ</t>
    </rPh>
    <rPh sb="8" eb="9">
      <t>ツト</t>
    </rPh>
    <rPh sb="16" eb="17">
      <t>ツギ</t>
    </rPh>
    <rPh sb="18" eb="20">
      <t>ジコウ</t>
    </rPh>
    <rPh sb="21" eb="23">
      <t>リュウイ</t>
    </rPh>
    <phoneticPr fontId="3"/>
  </si>
  <si>
    <t xml:space="preserve"> ア  下請負者から誓約書を提出させ、その写しを県に提出すること。</t>
    <rPh sb="4" eb="5">
      <t>シタ</t>
    </rPh>
    <rPh sb="5" eb="7">
      <t>ウケオイ</t>
    </rPh>
    <rPh sb="7" eb="8">
      <t>シャ</t>
    </rPh>
    <rPh sb="10" eb="13">
      <t>セイヤクショ</t>
    </rPh>
    <rPh sb="14" eb="16">
      <t>テイシュツ</t>
    </rPh>
    <rPh sb="21" eb="22">
      <t>ウツ</t>
    </rPh>
    <rPh sb="24" eb="25">
      <t>ケン</t>
    </rPh>
    <rPh sb="26" eb="28">
      <t>テイシュツ</t>
    </rPh>
    <phoneticPr fontId="3"/>
  </si>
  <si>
    <t xml:space="preserve"> イ  下請負者が、本契約に基づく工事の履行に際し別表に掲げる法律に違反し、所管行政庁の</t>
    <rPh sb="4" eb="5">
      <t>シタ</t>
    </rPh>
    <rPh sb="5" eb="7">
      <t>ウケオイ</t>
    </rPh>
    <rPh sb="7" eb="8">
      <t>シャ</t>
    </rPh>
    <rPh sb="10" eb="13">
      <t>ホンケイヤク</t>
    </rPh>
    <rPh sb="14" eb="15">
      <t>モト</t>
    </rPh>
    <rPh sb="17" eb="19">
      <t>コウジ</t>
    </rPh>
    <rPh sb="20" eb="22">
      <t>リコウ</t>
    </rPh>
    <rPh sb="23" eb="24">
      <t>サイ</t>
    </rPh>
    <rPh sb="25" eb="27">
      <t>ベッピョウ</t>
    </rPh>
    <rPh sb="28" eb="29">
      <t>カカ</t>
    </rPh>
    <rPh sb="31" eb="33">
      <t>ホウリツ</t>
    </rPh>
    <rPh sb="34" eb="36">
      <t>イハン</t>
    </rPh>
    <rPh sb="38" eb="40">
      <t>ショカン</t>
    </rPh>
    <rPh sb="40" eb="43">
      <t>ギョウセイチョウ</t>
    </rPh>
    <phoneticPr fontId="3"/>
  </si>
  <si>
    <t xml:space="preserve">      処分を受けたときは、（２）の例により、それらの内容を速やかに報告させるとともに、その内容</t>
    <rPh sb="6" eb="8">
      <t>ショブン</t>
    </rPh>
    <rPh sb="9" eb="10">
      <t>ウ</t>
    </rPh>
    <rPh sb="20" eb="21">
      <t>レイ</t>
    </rPh>
    <rPh sb="29" eb="31">
      <t>ナイヨウ</t>
    </rPh>
    <rPh sb="32" eb="33">
      <t>スミ</t>
    </rPh>
    <rPh sb="36" eb="38">
      <t>ホウコク</t>
    </rPh>
    <rPh sb="48" eb="50">
      <t>ナイヨウ</t>
    </rPh>
    <phoneticPr fontId="3"/>
  </si>
  <si>
    <t xml:space="preserve">      を県に報告すること。</t>
    <rPh sb="7" eb="8">
      <t>ケン</t>
    </rPh>
    <rPh sb="9" eb="11">
      <t>ホウコク</t>
    </rPh>
    <phoneticPr fontId="3"/>
  </si>
  <si>
    <t xml:space="preserve"> ウ  下請負者がさらに第三者と下請負契約を締結したときは、当該下請負者を通じて、ア及びイ</t>
    <rPh sb="4" eb="5">
      <t>シタ</t>
    </rPh>
    <rPh sb="5" eb="7">
      <t>ウケオイ</t>
    </rPh>
    <rPh sb="7" eb="8">
      <t>シャ</t>
    </rPh>
    <rPh sb="12" eb="15">
      <t>ダイサンシャ</t>
    </rPh>
    <rPh sb="16" eb="17">
      <t>シタ</t>
    </rPh>
    <rPh sb="17" eb="19">
      <t>ウケオイ</t>
    </rPh>
    <rPh sb="19" eb="21">
      <t>ケイヤク</t>
    </rPh>
    <rPh sb="22" eb="24">
      <t>テイケツ</t>
    </rPh>
    <rPh sb="30" eb="32">
      <t>トウガイ</t>
    </rPh>
    <rPh sb="32" eb="33">
      <t>シタ</t>
    </rPh>
    <rPh sb="33" eb="35">
      <t>ウケオイ</t>
    </rPh>
    <rPh sb="35" eb="36">
      <t>シャ</t>
    </rPh>
    <rPh sb="37" eb="38">
      <t>ツウ</t>
    </rPh>
    <rPh sb="42" eb="43">
      <t>オヨ</t>
    </rPh>
    <phoneticPr fontId="3"/>
  </si>
  <si>
    <t xml:space="preserve">      と同様に、当該第三者からの誓約書の写しの提出等を行うこと。</t>
    <rPh sb="7" eb="9">
      <t>ドウヨウ</t>
    </rPh>
    <rPh sb="11" eb="13">
      <t>トウガイ</t>
    </rPh>
    <rPh sb="13" eb="14">
      <t>ダイ</t>
    </rPh>
    <rPh sb="14" eb="16">
      <t>サンシャ</t>
    </rPh>
    <rPh sb="19" eb="22">
      <t>セイヤクショ</t>
    </rPh>
    <rPh sb="23" eb="24">
      <t>ウツ</t>
    </rPh>
    <rPh sb="26" eb="28">
      <t>テイシュツ</t>
    </rPh>
    <rPh sb="28" eb="29">
      <t>ナド</t>
    </rPh>
    <rPh sb="30" eb="31">
      <t>オコナ</t>
    </rPh>
    <phoneticPr fontId="3"/>
  </si>
  <si>
    <t>様</t>
    <rPh sb="0" eb="1">
      <t>サマ</t>
    </rPh>
    <phoneticPr fontId="3"/>
  </si>
  <si>
    <t>別表　　労働関係及び公正な取引に関する主な法律</t>
    <rPh sb="0" eb="2">
      <t>ベッピョウ</t>
    </rPh>
    <rPh sb="4" eb="6">
      <t>ロウドウ</t>
    </rPh>
    <rPh sb="6" eb="8">
      <t>カンケイ</t>
    </rPh>
    <rPh sb="8" eb="9">
      <t>オヨ</t>
    </rPh>
    <rPh sb="10" eb="12">
      <t>コウセイ</t>
    </rPh>
    <rPh sb="13" eb="15">
      <t>トリヒキ</t>
    </rPh>
    <rPh sb="16" eb="17">
      <t>カン</t>
    </rPh>
    <rPh sb="19" eb="20">
      <t>オモ</t>
    </rPh>
    <rPh sb="21" eb="23">
      <t>ホウリツ</t>
    </rPh>
    <phoneticPr fontId="3"/>
  </si>
  <si>
    <t>１　労働関係</t>
    <rPh sb="2" eb="4">
      <t>ロウドウ</t>
    </rPh>
    <rPh sb="4" eb="6">
      <t>カンケイ</t>
    </rPh>
    <phoneticPr fontId="3"/>
  </si>
  <si>
    <t>（１）　労働基準法（昭和22年法律第49号）</t>
    <rPh sb="4" eb="6">
      <t>ロウドウ</t>
    </rPh>
    <rPh sb="6" eb="9">
      <t>キジュンホウ</t>
    </rPh>
    <rPh sb="10" eb="12">
      <t>ショウワ</t>
    </rPh>
    <rPh sb="14" eb="15">
      <t>ネン</t>
    </rPh>
    <rPh sb="15" eb="17">
      <t>ホウリツ</t>
    </rPh>
    <rPh sb="17" eb="18">
      <t>ダイ</t>
    </rPh>
    <rPh sb="20" eb="21">
      <t>ゴウ</t>
    </rPh>
    <phoneticPr fontId="3"/>
  </si>
  <si>
    <t>（2）　労働契約法（平成19年法律第128号）</t>
    <rPh sb="4" eb="6">
      <t>ロウドウ</t>
    </rPh>
    <rPh sb="6" eb="8">
      <t>ケイヤク</t>
    </rPh>
    <rPh sb="8" eb="9">
      <t>ホウ</t>
    </rPh>
    <rPh sb="10" eb="12">
      <t>ヘイセイ</t>
    </rPh>
    <rPh sb="14" eb="15">
      <t>ネン</t>
    </rPh>
    <rPh sb="15" eb="17">
      <t>ホウリツ</t>
    </rPh>
    <rPh sb="17" eb="18">
      <t>ダイ</t>
    </rPh>
    <rPh sb="21" eb="22">
      <t>ゴウ</t>
    </rPh>
    <phoneticPr fontId="3"/>
  </si>
  <si>
    <t>（3）　最低賃金法（昭和34年法律第137号）</t>
    <rPh sb="4" eb="6">
      <t>サイテイ</t>
    </rPh>
    <rPh sb="6" eb="8">
      <t>チンギン</t>
    </rPh>
    <rPh sb="8" eb="9">
      <t>ホウ</t>
    </rPh>
    <rPh sb="10" eb="12">
      <t>ショウワ</t>
    </rPh>
    <rPh sb="14" eb="15">
      <t>ネン</t>
    </rPh>
    <rPh sb="15" eb="17">
      <t>ホウリツ</t>
    </rPh>
    <rPh sb="17" eb="18">
      <t>ダイ</t>
    </rPh>
    <rPh sb="21" eb="22">
      <t>ゴウ</t>
    </rPh>
    <phoneticPr fontId="3"/>
  </si>
  <si>
    <t>（4）　労働安全衛生法（昭和47年法律第57号）</t>
    <rPh sb="4" eb="6">
      <t>ロウドウ</t>
    </rPh>
    <rPh sb="6" eb="8">
      <t>アンゼン</t>
    </rPh>
    <rPh sb="8" eb="11">
      <t>エイセイホウ</t>
    </rPh>
    <rPh sb="12" eb="14">
      <t>ショウワ</t>
    </rPh>
    <rPh sb="16" eb="17">
      <t>ネン</t>
    </rPh>
    <rPh sb="17" eb="19">
      <t>ホウリツ</t>
    </rPh>
    <rPh sb="19" eb="20">
      <t>ダイ</t>
    </rPh>
    <rPh sb="22" eb="23">
      <t>ゴウ</t>
    </rPh>
    <phoneticPr fontId="3"/>
  </si>
  <si>
    <t>（5）　労働者災害補償保険法（昭和22年法律第50号）</t>
    <rPh sb="4" eb="6">
      <t>ロウドウ</t>
    </rPh>
    <rPh sb="7" eb="9">
      <t>サイガイ</t>
    </rPh>
    <rPh sb="9" eb="11">
      <t>ホショウ</t>
    </rPh>
    <rPh sb="11" eb="14">
      <t>ホケンホウ</t>
    </rPh>
    <rPh sb="15" eb="17">
      <t>ショウワ</t>
    </rPh>
    <rPh sb="19" eb="20">
      <t>ネン</t>
    </rPh>
    <rPh sb="20" eb="22">
      <t>ホウリツ</t>
    </rPh>
    <rPh sb="22" eb="23">
      <t>ダイ</t>
    </rPh>
    <rPh sb="25" eb="26">
      <t>ゴウ</t>
    </rPh>
    <phoneticPr fontId="3"/>
  </si>
  <si>
    <t>（6）　雇用保険法（昭和49年法律第116号）</t>
    <rPh sb="4" eb="6">
      <t>コヨウ</t>
    </rPh>
    <rPh sb="6" eb="8">
      <t>ホケン</t>
    </rPh>
    <rPh sb="8" eb="9">
      <t>ホウ</t>
    </rPh>
    <rPh sb="10" eb="12">
      <t>ショウワ</t>
    </rPh>
    <rPh sb="14" eb="15">
      <t>ネン</t>
    </rPh>
    <rPh sb="15" eb="17">
      <t>ホウリツ</t>
    </rPh>
    <rPh sb="17" eb="18">
      <t>ダイ</t>
    </rPh>
    <rPh sb="21" eb="22">
      <t>ゴウ</t>
    </rPh>
    <phoneticPr fontId="3"/>
  </si>
  <si>
    <t>（7）　健康保険法（大正11年法律第70号）</t>
    <rPh sb="4" eb="6">
      <t>ケンコウ</t>
    </rPh>
    <rPh sb="6" eb="8">
      <t>ホケン</t>
    </rPh>
    <rPh sb="8" eb="9">
      <t>ホウ</t>
    </rPh>
    <rPh sb="10" eb="12">
      <t>タイショウ</t>
    </rPh>
    <rPh sb="14" eb="15">
      <t>ネン</t>
    </rPh>
    <rPh sb="15" eb="17">
      <t>ホウリツ</t>
    </rPh>
    <rPh sb="17" eb="18">
      <t>ダイ</t>
    </rPh>
    <rPh sb="20" eb="21">
      <t>ゴウ</t>
    </rPh>
    <phoneticPr fontId="3"/>
  </si>
  <si>
    <t>（8）　厚生年金保険法（昭和29年法律第115号）</t>
    <rPh sb="4" eb="6">
      <t>コウセイ</t>
    </rPh>
    <rPh sb="6" eb="8">
      <t>ネンキン</t>
    </rPh>
    <rPh sb="8" eb="10">
      <t>ホケン</t>
    </rPh>
    <rPh sb="10" eb="11">
      <t>ホウ</t>
    </rPh>
    <rPh sb="12" eb="14">
      <t>ショウワ</t>
    </rPh>
    <rPh sb="16" eb="17">
      <t>ネン</t>
    </rPh>
    <rPh sb="17" eb="19">
      <t>ホウリツ</t>
    </rPh>
    <rPh sb="19" eb="20">
      <t>ダイ</t>
    </rPh>
    <rPh sb="23" eb="24">
      <t>ゴウ</t>
    </rPh>
    <phoneticPr fontId="3"/>
  </si>
  <si>
    <t>（9）　労働組合法（昭和24年法律第174号）</t>
    <rPh sb="4" eb="6">
      <t>ロウドウ</t>
    </rPh>
    <rPh sb="8" eb="9">
      <t>ホウ</t>
    </rPh>
    <rPh sb="10" eb="12">
      <t>ショウワ</t>
    </rPh>
    <rPh sb="14" eb="15">
      <t>ネン</t>
    </rPh>
    <rPh sb="15" eb="17">
      <t>ホウリツ</t>
    </rPh>
    <rPh sb="17" eb="18">
      <t>ダイ</t>
    </rPh>
    <rPh sb="21" eb="22">
      <t>ゴウ</t>
    </rPh>
    <phoneticPr fontId="3"/>
  </si>
  <si>
    <t>2　公正な取引等</t>
    <rPh sb="2" eb="4">
      <t>コウセイ</t>
    </rPh>
    <rPh sb="5" eb="7">
      <t>トリヒキ</t>
    </rPh>
    <rPh sb="7" eb="8">
      <t>ナド</t>
    </rPh>
    <phoneticPr fontId="3"/>
  </si>
  <si>
    <t>（１）　私的独占の禁止及び公正取引の確保に関する法率（昭和22年法律第54号）</t>
    <rPh sb="4" eb="6">
      <t>シテキ</t>
    </rPh>
    <rPh sb="6" eb="8">
      <t>ドクセン</t>
    </rPh>
    <rPh sb="9" eb="11">
      <t>キンシ</t>
    </rPh>
    <rPh sb="11" eb="12">
      <t>オヨ</t>
    </rPh>
    <rPh sb="13" eb="15">
      <t>コウセイ</t>
    </rPh>
    <rPh sb="15" eb="17">
      <t>トリヒキ</t>
    </rPh>
    <rPh sb="18" eb="20">
      <t>カクホ</t>
    </rPh>
    <rPh sb="21" eb="22">
      <t>カン</t>
    </rPh>
    <rPh sb="24" eb="25">
      <t>ホウ</t>
    </rPh>
    <rPh sb="25" eb="26">
      <t>リツ</t>
    </rPh>
    <rPh sb="27" eb="29">
      <t>ショウワ</t>
    </rPh>
    <rPh sb="31" eb="32">
      <t>ネン</t>
    </rPh>
    <rPh sb="32" eb="34">
      <t>ホウリツ</t>
    </rPh>
    <rPh sb="34" eb="35">
      <t>ダイ</t>
    </rPh>
    <rPh sb="37" eb="38">
      <t>ゴウ</t>
    </rPh>
    <phoneticPr fontId="3"/>
  </si>
  <si>
    <t>（2）　下請代金支払遅延等防止法（昭和31年法律第120号）</t>
    <rPh sb="4" eb="6">
      <t>シタウケ</t>
    </rPh>
    <rPh sb="6" eb="8">
      <t>ダイキン</t>
    </rPh>
    <rPh sb="8" eb="10">
      <t>シハライ</t>
    </rPh>
    <rPh sb="10" eb="13">
      <t>チエンナド</t>
    </rPh>
    <rPh sb="13" eb="16">
      <t>ボウシホウ</t>
    </rPh>
    <rPh sb="15" eb="16">
      <t>ホウ</t>
    </rPh>
    <rPh sb="17" eb="19">
      <t>ショウワ</t>
    </rPh>
    <rPh sb="21" eb="22">
      <t>ネン</t>
    </rPh>
    <rPh sb="22" eb="24">
      <t>ホウリツ</t>
    </rPh>
    <rPh sb="24" eb="25">
      <t>ダイ</t>
    </rPh>
    <rPh sb="28" eb="29">
      <t>ゴウ</t>
    </rPh>
    <phoneticPr fontId="3"/>
  </si>
  <si>
    <t>（3）　建設業法（昭和24年法律第100号）</t>
    <rPh sb="4" eb="7">
      <t>ケンセツギョウ</t>
    </rPh>
    <rPh sb="7" eb="8">
      <t>ホウ</t>
    </rPh>
    <rPh sb="9" eb="11">
      <t>ショウワ</t>
    </rPh>
    <rPh sb="13" eb="14">
      <t>ネン</t>
    </rPh>
    <rPh sb="14" eb="16">
      <t>ホウリツ</t>
    </rPh>
    <rPh sb="16" eb="17">
      <t>ダイ</t>
    </rPh>
    <rPh sb="20" eb="21">
      <t>ゴウ</t>
    </rPh>
    <phoneticPr fontId="3"/>
  </si>
  <si>
    <t>委託</t>
    <rPh sb="0" eb="2">
      <t>イタク</t>
    </rPh>
    <phoneticPr fontId="3"/>
  </si>
  <si>
    <t>下記１に基づく業務の履行に際し、下記2の事項を誓約します。</t>
    <rPh sb="0" eb="2">
      <t>カキ</t>
    </rPh>
    <rPh sb="4" eb="5">
      <t>モト</t>
    </rPh>
    <rPh sb="7" eb="9">
      <t>ギョウム</t>
    </rPh>
    <rPh sb="10" eb="12">
      <t>リコウ</t>
    </rPh>
    <rPh sb="13" eb="14">
      <t>サイ</t>
    </rPh>
    <rPh sb="16" eb="18">
      <t>カキ</t>
    </rPh>
    <rPh sb="20" eb="22">
      <t>ジコウ</t>
    </rPh>
    <rPh sb="23" eb="25">
      <t>セイヤク</t>
    </rPh>
    <phoneticPr fontId="3"/>
  </si>
  <si>
    <t>（１）　本契約に基づく業務の履行に際し、別表に掲げる法律その他の労働環境の整備等に関する</t>
    <rPh sb="4" eb="7">
      <t>ホンケイヤク</t>
    </rPh>
    <rPh sb="8" eb="9">
      <t>モト</t>
    </rPh>
    <rPh sb="11" eb="13">
      <t>ギョウム</t>
    </rPh>
    <rPh sb="14" eb="16">
      <t>リコウ</t>
    </rPh>
    <rPh sb="17" eb="18">
      <t>サイ</t>
    </rPh>
    <rPh sb="20" eb="22">
      <t>ベッピョウ</t>
    </rPh>
    <rPh sb="23" eb="24">
      <t>カカ</t>
    </rPh>
    <rPh sb="26" eb="28">
      <t>ホウリツ</t>
    </rPh>
    <rPh sb="30" eb="31">
      <t>タ</t>
    </rPh>
    <rPh sb="32" eb="34">
      <t>ロウドウ</t>
    </rPh>
    <rPh sb="34" eb="36">
      <t>カンキョウ</t>
    </rPh>
    <rPh sb="37" eb="39">
      <t>セイビ</t>
    </rPh>
    <rPh sb="39" eb="40">
      <t>ナド</t>
    </rPh>
    <rPh sb="41" eb="42">
      <t>カン</t>
    </rPh>
    <phoneticPr fontId="3"/>
  </si>
  <si>
    <t>（２）  本契約に基づく業務の履行に際し、別表に掲げる法律に違反し、所管行政庁の処分を受けた</t>
    <rPh sb="5" eb="8">
      <t>ホンケイヤク</t>
    </rPh>
    <rPh sb="9" eb="10">
      <t>モト</t>
    </rPh>
    <rPh sb="12" eb="14">
      <t>ギョウム</t>
    </rPh>
    <rPh sb="15" eb="17">
      <t>リコウ</t>
    </rPh>
    <rPh sb="18" eb="19">
      <t>サイ</t>
    </rPh>
    <rPh sb="21" eb="23">
      <t>ベッピョウ</t>
    </rPh>
    <rPh sb="24" eb="25">
      <t>カカ</t>
    </rPh>
    <rPh sb="27" eb="29">
      <t>ホウリツ</t>
    </rPh>
    <rPh sb="30" eb="32">
      <t>イハン</t>
    </rPh>
    <rPh sb="34" eb="36">
      <t>ショカン</t>
    </rPh>
    <rPh sb="36" eb="39">
      <t>ギョウセイチョウ</t>
    </rPh>
    <rPh sb="40" eb="42">
      <t>ショブン</t>
    </rPh>
    <rPh sb="43" eb="44">
      <t>ウ</t>
    </rPh>
    <phoneticPr fontId="3"/>
  </si>
  <si>
    <t>（３）  本契約に基づく業務の履行に関し、下請契約（再委託契約及び労働者派遣契約を含む。以下</t>
    <rPh sb="5" eb="8">
      <t>ホンケイヤク</t>
    </rPh>
    <rPh sb="9" eb="10">
      <t>モト</t>
    </rPh>
    <rPh sb="12" eb="14">
      <t>ギョウム</t>
    </rPh>
    <rPh sb="15" eb="17">
      <t>リコウ</t>
    </rPh>
    <rPh sb="18" eb="19">
      <t>カン</t>
    </rPh>
    <rPh sb="21" eb="23">
      <t>シタウケ</t>
    </rPh>
    <rPh sb="23" eb="25">
      <t>ケイヤク</t>
    </rPh>
    <rPh sb="26" eb="29">
      <t>サイイタク</t>
    </rPh>
    <rPh sb="29" eb="31">
      <t>ケイヤク</t>
    </rPh>
    <rPh sb="31" eb="32">
      <t>オヨ</t>
    </rPh>
    <rPh sb="33" eb="36">
      <t>ロウドウシャ</t>
    </rPh>
    <rPh sb="36" eb="38">
      <t>ハケン</t>
    </rPh>
    <rPh sb="38" eb="40">
      <t>ケイヤク</t>
    </rPh>
    <rPh sb="41" eb="42">
      <t>フク</t>
    </rPh>
    <rPh sb="44" eb="46">
      <t>イカ</t>
    </rPh>
    <phoneticPr fontId="3"/>
  </si>
  <si>
    <t>令和5年度 県単　　工事</t>
    <rPh sb="0" eb="2">
      <t>レイワ</t>
    </rPh>
    <rPh sb="3" eb="5">
      <t>ネンド</t>
    </rPh>
    <rPh sb="6" eb="7">
      <t>ケン</t>
    </rPh>
    <rPh sb="7" eb="8">
      <t>タン</t>
    </rPh>
    <rPh sb="10" eb="12">
      <t>コウジ</t>
    </rPh>
    <phoneticPr fontId="3"/>
  </si>
  <si>
    <t>令和5年度　　西部農林事務所　工事</t>
    <rPh sb="0" eb="2">
      <t>レイワ</t>
    </rPh>
    <rPh sb="3" eb="5">
      <t>ネンド</t>
    </rPh>
    <rPh sb="7" eb="9">
      <t>セイブ</t>
    </rPh>
    <rPh sb="9" eb="11">
      <t>ノウリン</t>
    </rPh>
    <rPh sb="11" eb="13">
      <t>ジム</t>
    </rPh>
    <rPh sb="13" eb="14">
      <t>ショ</t>
    </rPh>
    <rPh sb="15" eb="17">
      <t>コウジ</t>
    </rPh>
    <phoneticPr fontId="3"/>
  </si>
  <si>
    <t>令和5年度　　西部農林事務所委託</t>
    <rPh sb="0" eb="2">
      <t>レイワ</t>
    </rPh>
    <rPh sb="3" eb="5">
      <t>ネンド</t>
    </rPh>
    <rPh sb="7" eb="9">
      <t>セイブ</t>
    </rPh>
    <rPh sb="9" eb="11">
      <t>ノウリン</t>
    </rPh>
    <rPh sb="11" eb="13">
      <t>ジム</t>
    </rPh>
    <rPh sb="13" eb="14">
      <t>ショ</t>
    </rPh>
    <rPh sb="14" eb="16">
      <t>イタク</t>
    </rPh>
    <phoneticPr fontId="3"/>
  </si>
  <si>
    <t>令和5年度　　委託</t>
    <rPh sb="0" eb="2">
      <t>レイワ</t>
    </rPh>
    <rPh sb="3" eb="5">
      <t>ネンド</t>
    </rPh>
    <rPh sb="7" eb="9">
      <t>イタク</t>
    </rPh>
    <phoneticPr fontId="3"/>
  </si>
  <si>
    <t>建設発生土の搬出先等</t>
    <rPh sb="0" eb="2">
      <t>ケンセツ</t>
    </rPh>
    <rPh sb="2" eb="5">
      <t>ハッセイド</t>
    </rPh>
    <rPh sb="6" eb="8">
      <t>ハンシュツ</t>
    </rPh>
    <rPh sb="8" eb="9">
      <t>サキ</t>
    </rPh>
    <rPh sb="9" eb="10">
      <t>ナド</t>
    </rPh>
    <phoneticPr fontId="3"/>
  </si>
  <si>
    <t>建設発生土</t>
    <rPh sb="0" eb="2">
      <t>ケンセツ</t>
    </rPh>
    <rPh sb="2" eb="5">
      <t>ハッセイド</t>
    </rPh>
    <phoneticPr fontId="3"/>
  </si>
  <si>
    <t>第4号　東日本保証</t>
  </si>
  <si>
    <t>この契約の成立を証するため、当事者は、総務省関係法令に係る情報通信技術を活用した行政の</t>
    <phoneticPr fontId="3"/>
  </si>
  <si>
    <t>推進等に関する法律施行規則（平成15年総務省令第48号）第２条第２項第１号に規定する電子署</t>
    <phoneticPr fontId="3"/>
  </si>
  <si>
    <t>名を行い、各自その電磁的記録を保有する。</t>
    <phoneticPr fontId="3"/>
  </si>
  <si>
    <t>増田　浩章</t>
    <rPh sb="0" eb="2">
      <t>マスダ</t>
    </rPh>
    <rPh sb="3" eb="5">
      <t>ヒロアキ</t>
    </rPh>
    <phoneticPr fontId="3"/>
  </si>
  <si>
    <t>関する法律施行規則（平成15年総務省令第48号）第２条第２項第１号に規定する電子署</t>
    <phoneticPr fontId="3"/>
  </si>
  <si>
    <t>【電子契約用】</t>
    <rPh sb="1" eb="3">
      <t>デンシ</t>
    </rPh>
    <rPh sb="3" eb="6">
      <t>ケイヤクヨウ</t>
    </rPh>
    <phoneticPr fontId="3"/>
  </si>
  <si>
    <t>【電子契約用】</t>
    <rPh sb="1" eb="6">
      <t>デンシケイヤクヨウ</t>
    </rPh>
    <phoneticPr fontId="3"/>
  </si>
  <si>
    <t>を証するため、当事者は、総務省関係法令に係る情報通信技術を活用した行政の推進等に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</si>
</sst>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411]ggge&quot;年&quot;m&quot;月&quot;d&quot;日&quot;;@"/>
  </numFmts>
  <fonts count="10" x14ac:knownFonts="1">
    <font>
      <sz val="11"/>
      <color theme="1"/>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4"/>
      <color theme="1"/>
      <name val="ＭＳ Ｐ明朝"/>
      <family val="1"/>
      <charset val="128"/>
    </font>
    <font>
      <sz val="16"/>
      <color theme="1"/>
      <name val="ＭＳ Ｐ明朝"/>
      <family val="1"/>
      <charset val="128"/>
    </font>
    <font>
      <sz val="11"/>
      <color rgb="FFFF0000"/>
      <name val="ＭＳ Ｐ明朝"/>
      <family val="1"/>
      <charset val="128"/>
    </font>
    <font>
      <sz val="6"/>
      <name val="ＭＳ Ｐゴシック"/>
      <family val="3"/>
      <charset val="128"/>
    </font>
    <font>
      <sz val="14"/>
      <name val="ＭＳ Ｐゴシック"/>
      <family val="3"/>
      <charset val="128"/>
    </font>
    <font>
      <b/>
      <sz val="11"/>
      <color theme="1"/>
      <name val="ＭＳ Ｐ明朝"/>
      <family val="1"/>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auto="1"/>
      </left>
      <right style="dotted">
        <color auto="1"/>
      </right>
      <top style="dotted">
        <color auto="1"/>
      </top>
      <bottom/>
      <diagonal/>
    </border>
    <border>
      <left style="dotted">
        <color auto="1"/>
      </left>
      <right style="dotted">
        <color auto="1"/>
      </right>
      <top/>
      <bottom/>
      <diagonal/>
    </border>
    <border>
      <left style="dotted">
        <color auto="1"/>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4" fillId="0" borderId="0" xfId="0" applyFont="1" applyBorder="1">
      <alignment vertical="center"/>
    </xf>
    <xf numFmtId="0" fontId="2" fillId="0" borderId="5" xfId="0" applyFont="1" applyBorder="1">
      <alignment vertical="center"/>
    </xf>
    <xf numFmtId="0" fontId="2" fillId="0" borderId="0" xfId="0" applyFont="1" applyBorder="1" applyAlignment="1">
      <alignment horizontal="distributed" vertical="center"/>
    </xf>
    <xf numFmtId="0" fontId="2" fillId="0" borderId="0" xfId="0" applyFont="1" applyBorder="1" applyAlignment="1">
      <alignment horizontal="left" vertical="center" inden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6" fontId="2" fillId="0" borderId="0" xfId="1" applyFont="1" applyBorder="1" applyAlignment="1">
      <alignment horizontal="right" vertical="center"/>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0" fontId="2" fillId="0" borderId="9" xfId="0" applyFont="1" applyBorder="1">
      <alignment vertical="center"/>
    </xf>
    <xf numFmtId="0" fontId="2" fillId="0" borderId="11" xfId="0" applyFont="1" applyBorder="1">
      <alignment vertical="center"/>
    </xf>
    <xf numFmtId="0" fontId="2" fillId="0" borderId="10" xfId="0" applyFont="1" applyBorder="1" applyAlignment="1">
      <alignment horizontal="center" vertical="center"/>
    </xf>
    <xf numFmtId="176" fontId="2" fillId="0" borderId="0" xfId="0" applyNumberFormat="1" applyFont="1" applyBorder="1" applyAlignment="1">
      <alignment horizontal="center" vertical="center"/>
    </xf>
    <xf numFmtId="6" fontId="2" fillId="0" borderId="0" xfId="1" applyFont="1" applyBorder="1" applyAlignment="1">
      <alignment vertical="center"/>
    </xf>
    <xf numFmtId="6" fontId="2" fillId="0" borderId="0" xfId="0" applyNumberFormat="1" applyFont="1">
      <alignment vertical="center"/>
    </xf>
    <xf numFmtId="57" fontId="2" fillId="2" borderId="0" xfId="0" applyNumberFormat="1" applyFont="1" applyFill="1">
      <alignment vertical="center"/>
    </xf>
    <xf numFmtId="0" fontId="2" fillId="0" borderId="0" xfId="0" applyFont="1" applyFill="1">
      <alignment vertical="center"/>
    </xf>
    <xf numFmtId="0" fontId="2" fillId="0" borderId="0" xfId="0" applyFont="1" applyAlignment="1">
      <alignment horizontal="distributed" vertical="center"/>
    </xf>
    <xf numFmtId="0" fontId="5"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2" fillId="0" borderId="0" xfId="0" applyFont="1" applyAlignment="1">
      <alignment vertical="center"/>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57" fontId="2" fillId="0" borderId="0" xfId="0" applyNumberFormat="1" applyFont="1" applyFill="1">
      <alignment vertical="center"/>
    </xf>
    <xf numFmtId="9" fontId="2" fillId="0" borderId="0" xfId="0" applyNumberFormat="1" applyFont="1" applyFill="1">
      <alignment vertical="center"/>
    </xf>
    <xf numFmtId="0" fontId="0" fillId="0" borderId="0" xfId="0" applyAlignment="1">
      <alignment vertical="center"/>
    </xf>
    <xf numFmtId="0" fontId="0" fillId="0" borderId="0" xfId="0" applyAlignment="1">
      <alignment horizontal="left" vertical="center"/>
    </xf>
    <xf numFmtId="9" fontId="2" fillId="0" borderId="0" xfId="0" applyNumberFormat="1" applyFont="1">
      <alignment vertical="center"/>
    </xf>
    <xf numFmtId="0" fontId="6" fillId="0" borderId="0" xfId="0" applyFont="1">
      <alignment vertical="center"/>
    </xf>
    <xf numFmtId="0" fontId="0" fillId="0" borderId="12" xfId="0" applyBorder="1" applyAlignment="1">
      <alignment horizontal="center" vertical="center"/>
    </xf>
    <xf numFmtId="38" fontId="0" fillId="0" borderId="12" xfId="2" applyFont="1" applyBorder="1" applyAlignment="1">
      <alignment horizontal="center" vertical="center"/>
    </xf>
    <xf numFmtId="38" fontId="0" fillId="0" borderId="1" xfId="2" applyFont="1" applyBorder="1" applyAlignment="1">
      <alignment horizontal="center" vertical="center"/>
    </xf>
    <xf numFmtId="38" fontId="8" fillId="0" borderId="2" xfId="2" applyFont="1" applyBorder="1" applyAlignment="1">
      <alignment horizontal="center" vertical="center"/>
    </xf>
    <xf numFmtId="38" fontId="0" fillId="0" borderId="3" xfId="2" applyFont="1" applyBorder="1" applyAlignment="1">
      <alignment horizontal="center" vertical="center"/>
    </xf>
    <xf numFmtId="38" fontId="0" fillId="0" borderId="13" xfId="2" applyFont="1" applyBorder="1" applyAlignment="1">
      <alignment horizontal="center" vertical="center"/>
    </xf>
    <xf numFmtId="38" fontId="0" fillId="0" borderId="6" xfId="2" applyFont="1" applyBorder="1" applyAlignment="1">
      <alignment horizontal="center" vertical="center"/>
    </xf>
    <xf numFmtId="38" fontId="0" fillId="0" borderId="7" xfId="2" applyFont="1" applyBorder="1" applyAlignment="1">
      <alignment horizontal="center" vertical="center"/>
    </xf>
    <xf numFmtId="38" fontId="0" fillId="0" borderId="8" xfId="2" applyFont="1" applyBorder="1" applyAlignment="1">
      <alignment horizontal="center" vertical="center"/>
    </xf>
    <xf numFmtId="38" fontId="0" fillId="0" borderId="14" xfId="2" applyFont="1" applyBorder="1">
      <alignment vertical="center"/>
    </xf>
    <xf numFmtId="38" fontId="0" fillId="0" borderId="1" xfId="2" applyFont="1" applyBorder="1">
      <alignment vertical="center"/>
    </xf>
    <xf numFmtId="38" fontId="0" fillId="0" borderId="2" xfId="2" applyFont="1" applyBorder="1" applyAlignment="1">
      <alignment horizontal="center" vertical="center"/>
    </xf>
    <xf numFmtId="38" fontId="0" fillId="0" borderId="3" xfId="2" applyFont="1" applyBorder="1">
      <alignment vertical="center"/>
    </xf>
    <xf numFmtId="38" fontId="0" fillId="0" borderId="15" xfId="2" applyFont="1" applyBorder="1">
      <alignment vertical="center"/>
    </xf>
    <xf numFmtId="38" fontId="0" fillId="0" borderId="16" xfId="2" applyFont="1" applyBorder="1" applyAlignment="1">
      <alignment horizontal="center" vertical="center"/>
    </xf>
    <xf numFmtId="38" fontId="0" fillId="0" borderId="17" xfId="2" applyFont="1" applyBorder="1">
      <alignment vertical="center"/>
    </xf>
    <xf numFmtId="38" fontId="0" fillId="0" borderId="4" xfId="2" applyFont="1" applyBorder="1">
      <alignment vertical="center"/>
    </xf>
    <xf numFmtId="38" fontId="0" fillId="0" borderId="0" xfId="2" applyFont="1" applyBorder="1" applyAlignment="1">
      <alignment horizontal="center" vertical="center"/>
    </xf>
    <xf numFmtId="38" fontId="0" fillId="0" borderId="5" xfId="2" applyFont="1" applyBorder="1">
      <alignment vertical="center"/>
    </xf>
    <xf numFmtId="38" fontId="0" fillId="0" borderId="7" xfId="2" applyFont="1" applyBorder="1">
      <alignment vertical="center"/>
    </xf>
    <xf numFmtId="38" fontId="0" fillId="0" borderId="0" xfId="2" applyFont="1">
      <alignment vertical="center"/>
    </xf>
    <xf numFmtId="38" fontId="0" fillId="0" borderId="4" xfId="2" applyFont="1" applyBorder="1" applyAlignment="1">
      <alignment horizontal="center" vertical="center"/>
    </xf>
    <xf numFmtId="38" fontId="8" fillId="0" borderId="0" xfId="2" applyFont="1" applyBorder="1" applyAlignment="1">
      <alignment horizontal="center" vertical="center"/>
    </xf>
    <xf numFmtId="38" fontId="0" fillId="0" borderId="5" xfId="2" applyFont="1" applyBorder="1" applyAlignment="1">
      <alignment horizontal="center" vertical="center"/>
    </xf>
    <xf numFmtId="0" fontId="0" fillId="0" borderId="18" xfId="0" applyBorder="1" applyAlignment="1">
      <alignment horizontal="center" vertical="center"/>
    </xf>
    <xf numFmtId="38" fontId="0" fillId="0" borderId="18" xfId="2" applyFont="1" applyBorder="1" applyAlignment="1">
      <alignment horizontal="center" vertical="center" shrinkToFit="1"/>
    </xf>
    <xf numFmtId="0" fontId="2" fillId="0" borderId="0" xfId="0" applyFont="1" applyBorder="1" applyAlignment="1">
      <alignment horizontal="left" vertical="center"/>
    </xf>
    <xf numFmtId="0" fontId="2" fillId="0" borderId="0" xfId="0" applyFont="1" applyBorder="1" applyAlignment="1">
      <alignment vertical="center"/>
    </xf>
    <xf numFmtId="38" fontId="0" fillId="0" borderId="6" xfId="2" applyFont="1" applyBorder="1" applyAlignment="1">
      <alignment vertical="center"/>
    </xf>
    <xf numFmtId="0" fontId="0" fillId="0" borderId="15" xfId="0" applyBorder="1">
      <alignment vertical="center"/>
    </xf>
    <xf numFmtId="0" fontId="0" fillId="0" borderId="16" xfId="0" applyBorder="1">
      <alignment vertical="center"/>
    </xf>
    <xf numFmtId="0" fontId="0" fillId="0" borderId="14" xfId="0" applyBorder="1" applyAlignment="1">
      <alignment horizontal="center" vertical="center"/>
    </xf>
    <xf numFmtId="57" fontId="2" fillId="0" borderId="0" xfId="0" applyNumberFormat="1" applyFont="1">
      <alignment vertical="center"/>
    </xf>
    <xf numFmtId="0" fontId="2" fillId="0" borderId="0" xfId="0" applyFont="1" applyAlignment="1">
      <alignment horizontal="distributed" vertical="center"/>
    </xf>
    <xf numFmtId="0" fontId="2" fillId="0" borderId="0" xfId="0" applyFont="1" applyAlignment="1">
      <alignment horizontal="distributed" vertical="center"/>
    </xf>
    <xf numFmtId="0" fontId="2" fillId="0" borderId="0" xfId="0" applyFont="1" applyBorder="1" applyAlignment="1">
      <alignment vertical="center"/>
    </xf>
    <xf numFmtId="0" fontId="2" fillId="0" borderId="15" xfId="0" applyFont="1" applyBorder="1">
      <alignment vertical="center"/>
    </xf>
    <xf numFmtId="0" fontId="2" fillId="0" borderId="17" xfId="0" applyFont="1" applyBorder="1">
      <alignment vertical="center"/>
    </xf>
    <xf numFmtId="176" fontId="2" fillId="0" borderId="0" xfId="0" applyNumberFormat="1"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2" borderId="0" xfId="0" applyFont="1" applyFill="1" applyProtection="1">
      <alignment vertical="center"/>
      <protection locked="0"/>
    </xf>
    <xf numFmtId="57" fontId="2" fillId="2" borderId="0" xfId="0" applyNumberFormat="1" applyFont="1" applyFill="1" applyProtection="1">
      <alignment vertical="center"/>
      <protection locked="0"/>
    </xf>
    <xf numFmtId="38" fontId="2" fillId="2" borderId="0" xfId="2" applyFont="1" applyFill="1" applyProtection="1">
      <alignment vertical="center"/>
      <protection locked="0"/>
    </xf>
    <xf numFmtId="6" fontId="2" fillId="2" borderId="0" xfId="1" applyFont="1" applyFill="1" applyProtection="1">
      <alignment vertical="center"/>
      <protection locked="0"/>
    </xf>
    <xf numFmtId="0" fontId="2" fillId="0" borderId="0" xfId="0" applyFont="1" applyBorder="1" applyProtection="1">
      <alignment vertical="center"/>
      <protection locked="0"/>
    </xf>
    <xf numFmtId="0" fontId="2" fillId="0" borderId="0" xfId="0" applyFont="1" applyProtection="1">
      <alignment vertical="center"/>
      <protection locked="0"/>
    </xf>
    <xf numFmtId="6" fontId="2" fillId="0" borderId="0" xfId="1" applyFont="1" applyBorder="1" applyAlignment="1">
      <alignment horizontal="right" vertical="center"/>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6" fontId="2" fillId="0" borderId="0" xfId="1" applyFont="1" applyBorder="1" applyAlignment="1">
      <alignment vertical="center"/>
    </xf>
    <xf numFmtId="0" fontId="2" fillId="0" borderId="0" xfId="0" applyFont="1" applyBorder="1" applyAlignment="1">
      <alignment horizontal="center" vertical="center"/>
    </xf>
    <xf numFmtId="6" fontId="2" fillId="0" borderId="0" xfId="1" applyFont="1" applyBorder="1" applyAlignment="1">
      <alignment horizontal="right" vertical="center"/>
    </xf>
    <xf numFmtId="176" fontId="2" fillId="0" borderId="0" xfId="0" applyNumberFormat="1" applyFont="1" applyBorder="1" applyAlignment="1">
      <alignment horizontal="center" vertical="center"/>
    </xf>
    <xf numFmtId="0" fontId="2" fillId="0" borderId="0" xfId="0" applyFont="1" applyBorder="1" applyAlignment="1">
      <alignment vertical="top" wrapText="1"/>
    </xf>
    <xf numFmtId="176" fontId="2" fillId="0" borderId="0" xfId="0" applyNumberFormat="1" applyFont="1" applyBorder="1" applyAlignment="1">
      <alignment horizontal="distributed" vertical="center" indent="1"/>
    </xf>
    <xf numFmtId="176" fontId="0" fillId="0" borderId="0" xfId="0" applyNumberFormat="1" applyBorder="1" applyAlignment="1">
      <alignment horizontal="distributed" vertical="center" indent="1"/>
    </xf>
    <xf numFmtId="6" fontId="9" fillId="0" borderId="0" xfId="1" applyFont="1" applyBorder="1" applyAlignment="1">
      <alignment vertical="center"/>
    </xf>
    <xf numFmtId="5" fontId="2" fillId="0" borderId="0" xfId="0" applyNumberFormat="1" applyFont="1" applyBorder="1" applyAlignment="1">
      <alignment vertical="center"/>
    </xf>
    <xf numFmtId="5" fontId="0" fillId="0" borderId="0" xfId="0" applyNumberFormat="1" applyAlignment="1">
      <alignment vertical="center"/>
    </xf>
    <xf numFmtId="176" fontId="2" fillId="0" borderId="0" xfId="0" applyNumberFormat="1" applyFont="1" applyAlignment="1">
      <alignment horizontal="center" vertical="center"/>
    </xf>
    <xf numFmtId="176" fontId="2" fillId="0" borderId="0" xfId="0" applyNumberFormat="1" applyFont="1" applyAlignment="1">
      <alignment horizontal="distributed" vertical="center"/>
    </xf>
    <xf numFmtId="0" fontId="2" fillId="0" borderId="0" xfId="0" applyFont="1" applyAlignment="1">
      <alignment vertical="top" wrapText="1"/>
    </xf>
    <xf numFmtId="0" fontId="0" fillId="0" borderId="0" xfId="0" applyAlignment="1">
      <alignment vertical="top" wrapText="1"/>
    </xf>
    <xf numFmtId="0" fontId="2" fillId="0" borderId="0" xfId="0" applyFont="1" applyAlignment="1">
      <alignment horizontal="distributed" vertical="center"/>
    </xf>
    <xf numFmtId="0" fontId="0" fillId="0" borderId="0" xfId="0" applyAlignment="1">
      <alignment horizontal="distributed" vertical="center"/>
    </xf>
    <xf numFmtId="6" fontId="2" fillId="0" borderId="0" xfId="1" applyNumberFormat="1" applyFont="1" applyBorder="1" applyAlignment="1">
      <alignment horizontal="right" vertical="center"/>
    </xf>
    <xf numFmtId="49" fontId="2" fillId="0" borderId="0" xfId="0" applyNumberFormat="1" applyFont="1" applyBorder="1" applyAlignment="1">
      <alignment horizontal="center" vertical="center"/>
    </xf>
    <xf numFmtId="0" fontId="2" fillId="0" borderId="0" xfId="0" applyFont="1" applyBorder="1" applyAlignment="1">
      <alignment horizontal="distributed" vertical="center" indent="1"/>
    </xf>
    <xf numFmtId="6" fontId="2" fillId="0" borderId="0" xfId="1" applyFont="1" applyBorder="1" applyAlignment="1">
      <alignment vertical="center"/>
    </xf>
    <xf numFmtId="0" fontId="2" fillId="0" borderId="0" xfId="1" applyNumberFormat="1" applyFont="1" applyBorder="1" applyAlignment="1">
      <alignment horizontal="center" vertical="center"/>
    </xf>
    <xf numFmtId="176" fontId="2" fillId="0" borderId="0" xfId="0" applyNumberFormat="1" applyFont="1" applyBorder="1" applyAlignment="1">
      <alignment horizontal="left" vertical="center"/>
    </xf>
    <xf numFmtId="176" fontId="2" fillId="0" borderId="0" xfId="0" applyNumberFormat="1" applyFont="1" applyBorder="1" applyAlignment="1">
      <alignment horizontal="distributed" vertical="center"/>
    </xf>
    <xf numFmtId="0" fontId="2" fillId="0" borderId="0" xfId="0" applyFont="1" applyBorder="1" applyAlignment="1" applyProtection="1">
      <alignment vertical="center"/>
      <protection locked="0"/>
    </xf>
    <xf numFmtId="0" fontId="0" fillId="0" borderId="0" xfId="0" applyAlignment="1" applyProtection="1">
      <alignment vertical="center"/>
      <protection locked="0"/>
    </xf>
    <xf numFmtId="6" fontId="9" fillId="0" borderId="0" xfId="1" applyFont="1" applyBorder="1" applyAlignment="1">
      <alignment horizontal="right" vertical="center"/>
    </xf>
  </cellXfs>
  <cellStyles count="3">
    <cellStyle name="桁区切り" xfId="2" builtinId="6"/>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666750</xdr:colOff>
      <xdr:row>21</xdr:row>
      <xdr:rowOff>9525</xdr:rowOff>
    </xdr:from>
    <xdr:to>
      <xdr:col>5</xdr:col>
      <xdr:colOff>733425</xdr:colOff>
      <xdr:row>24</xdr:row>
      <xdr:rowOff>9525</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857500" y="3676650"/>
          <a:ext cx="66675" cy="5143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21</xdr:row>
      <xdr:rowOff>19050</xdr:rowOff>
    </xdr:from>
    <xdr:to>
      <xdr:col>10</xdr:col>
      <xdr:colOff>76200</xdr:colOff>
      <xdr:row>23</xdr:row>
      <xdr:rowOff>152400</xdr:rowOff>
    </xdr:to>
    <xdr:sp macro="" textlink="">
      <xdr:nvSpPr>
        <xdr:cNvPr id="3" name="右大かっこ 2">
          <a:extLst>
            <a:ext uri="{FF2B5EF4-FFF2-40B4-BE49-F238E27FC236}">
              <a16:creationId xmlns:a16="http://schemas.microsoft.com/office/drawing/2014/main" id="{00000000-0008-0000-0300-000003000000}"/>
            </a:ext>
          </a:extLst>
        </xdr:cNvPr>
        <xdr:cNvSpPr/>
      </xdr:nvSpPr>
      <xdr:spPr>
        <a:xfrm>
          <a:off x="6467475" y="3171825"/>
          <a:ext cx="57150" cy="47625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2:G55"/>
  <sheetViews>
    <sheetView topLeftCell="A7" workbookViewId="0">
      <selection activeCell="K43" sqref="K43"/>
    </sheetView>
  </sheetViews>
  <sheetFormatPr defaultRowHeight="13.5" x14ac:dyDescent="0.15"/>
  <cols>
    <col min="1" max="1" width="3.125" customWidth="1"/>
    <col min="2" max="2" width="5.375" customWidth="1"/>
    <col min="3" max="3" width="13.125" customWidth="1"/>
    <col min="4" max="4" width="4.25" customWidth="1"/>
    <col min="5" max="5" width="13.375" customWidth="1"/>
    <col min="6" max="6" width="12.5" customWidth="1"/>
    <col min="7" max="7" width="12.125" customWidth="1"/>
  </cols>
  <sheetData>
    <row r="2" spans="1:2" x14ac:dyDescent="0.15">
      <c r="A2" t="s">
        <v>189</v>
      </c>
    </row>
    <row r="4" spans="1:2" x14ac:dyDescent="0.15">
      <c r="B4" t="s">
        <v>130</v>
      </c>
    </row>
    <row r="5" spans="1:2" x14ac:dyDescent="0.15">
      <c r="B5" t="s">
        <v>131</v>
      </c>
    </row>
    <row r="6" spans="1:2" x14ac:dyDescent="0.15">
      <c r="B6" t="s">
        <v>174</v>
      </c>
    </row>
    <row r="7" spans="1:2" x14ac:dyDescent="0.15">
      <c r="B7" t="s">
        <v>134</v>
      </c>
    </row>
    <row r="8" spans="1:2" x14ac:dyDescent="0.15">
      <c r="B8" t="s">
        <v>177</v>
      </c>
    </row>
    <row r="9" spans="1:2" x14ac:dyDescent="0.15">
      <c r="B9" t="s">
        <v>197</v>
      </c>
    </row>
    <row r="10" spans="1:2" x14ac:dyDescent="0.15">
      <c r="B10" t="s">
        <v>198</v>
      </c>
    </row>
    <row r="11" spans="1:2" x14ac:dyDescent="0.15">
      <c r="B11" t="s">
        <v>133</v>
      </c>
    </row>
    <row r="13" spans="1:2" x14ac:dyDescent="0.15">
      <c r="B13" t="s">
        <v>136</v>
      </c>
    </row>
    <row r="15" spans="1:2" x14ac:dyDescent="0.15">
      <c r="B15" t="s">
        <v>135</v>
      </c>
    </row>
    <row r="16" spans="1:2" x14ac:dyDescent="0.15">
      <c r="B16" t="s">
        <v>138</v>
      </c>
    </row>
    <row r="17" spans="2:7" x14ac:dyDescent="0.15">
      <c r="B17" t="s">
        <v>193</v>
      </c>
    </row>
    <row r="18" spans="2:7" x14ac:dyDescent="0.15">
      <c r="B18" t="s">
        <v>140</v>
      </c>
    </row>
    <row r="22" spans="2:7" x14ac:dyDescent="0.15">
      <c r="B22" t="s">
        <v>154</v>
      </c>
      <c r="C22" s="58"/>
      <c r="D22" s="58"/>
    </row>
    <row r="23" spans="2:7" x14ac:dyDescent="0.15">
      <c r="B23" t="s">
        <v>158</v>
      </c>
      <c r="C23" s="58"/>
      <c r="D23" s="58"/>
    </row>
    <row r="24" spans="2:7" ht="17.25" x14ac:dyDescent="0.15">
      <c r="C24" s="40"/>
      <c r="D24" s="41" t="s">
        <v>170</v>
      </c>
      <c r="E24" s="42"/>
      <c r="F24" s="38" t="s">
        <v>141</v>
      </c>
      <c r="G24" s="39" t="s">
        <v>155</v>
      </c>
    </row>
    <row r="25" spans="2:7" ht="17.25" x14ac:dyDescent="0.15">
      <c r="C25" s="59"/>
      <c r="D25" s="60"/>
      <c r="E25" s="61"/>
      <c r="F25" s="62" t="s">
        <v>156</v>
      </c>
      <c r="G25" s="63" t="s">
        <v>150</v>
      </c>
    </row>
    <row r="26" spans="2:7" x14ac:dyDescent="0.15">
      <c r="C26" s="66"/>
      <c r="D26" s="45" t="s">
        <v>175</v>
      </c>
      <c r="E26" s="46"/>
      <c r="F26" s="43" t="s">
        <v>142</v>
      </c>
      <c r="G26" s="43" t="s">
        <v>143</v>
      </c>
    </row>
    <row r="27" spans="2:7" x14ac:dyDescent="0.15">
      <c r="C27" s="48">
        <v>1</v>
      </c>
      <c r="D27" s="49" t="s">
        <v>147</v>
      </c>
      <c r="E27" s="50">
        <v>10999</v>
      </c>
      <c r="F27" s="47">
        <v>0</v>
      </c>
      <c r="G27" s="47">
        <v>0</v>
      </c>
    </row>
    <row r="28" spans="2:7" x14ac:dyDescent="0.15">
      <c r="C28" s="51">
        <f>E27+1</f>
        <v>11000</v>
      </c>
      <c r="D28" s="52" t="s">
        <v>148</v>
      </c>
      <c r="E28" s="53">
        <v>1100000</v>
      </c>
      <c r="F28" s="47">
        <v>200</v>
      </c>
      <c r="G28" s="47">
        <v>200</v>
      </c>
    </row>
    <row r="29" spans="2:7" x14ac:dyDescent="0.15">
      <c r="C29" s="54">
        <f t="shared" ref="C29:C36" si="0">E28+1</f>
        <v>1100001</v>
      </c>
      <c r="D29" s="55" t="s">
        <v>148</v>
      </c>
      <c r="E29" s="56">
        <v>2200000</v>
      </c>
      <c r="F29" s="47">
        <v>200</v>
      </c>
      <c r="G29" s="47">
        <v>400</v>
      </c>
    </row>
    <row r="30" spans="2:7" x14ac:dyDescent="0.15">
      <c r="C30" s="51">
        <f t="shared" si="0"/>
        <v>2200001</v>
      </c>
      <c r="D30" s="52" t="s">
        <v>148</v>
      </c>
      <c r="E30" s="53">
        <v>3300000</v>
      </c>
      <c r="F30" s="47">
        <v>500</v>
      </c>
      <c r="G30" s="47">
        <v>1000</v>
      </c>
    </row>
    <row r="31" spans="2:7" x14ac:dyDescent="0.15">
      <c r="C31" s="54">
        <f t="shared" si="0"/>
        <v>3300001</v>
      </c>
      <c r="D31" s="55" t="s">
        <v>148</v>
      </c>
      <c r="E31" s="56">
        <v>5500000</v>
      </c>
      <c r="F31" s="47">
        <v>1000</v>
      </c>
      <c r="G31" s="47">
        <v>2000</v>
      </c>
    </row>
    <row r="32" spans="2:7" x14ac:dyDescent="0.15">
      <c r="C32" s="51">
        <f t="shared" si="0"/>
        <v>5500001</v>
      </c>
      <c r="D32" s="52" t="s">
        <v>144</v>
      </c>
      <c r="E32" s="53">
        <v>11000000</v>
      </c>
      <c r="F32" s="47">
        <v>5000</v>
      </c>
      <c r="G32" s="47">
        <v>10000</v>
      </c>
    </row>
    <row r="33" spans="2:7" x14ac:dyDescent="0.15">
      <c r="C33" s="54">
        <f t="shared" si="0"/>
        <v>11000001</v>
      </c>
      <c r="D33" s="55" t="s">
        <v>148</v>
      </c>
      <c r="E33" s="56">
        <v>55000000</v>
      </c>
      <c r="F33" s="47">
        <v>10000</v>
      </c>
      <c r="G33" s="47">
        <v>20000</v>
      </c>
    </row>
    <row r="34" spans="2:7" x14ac:dyDescent="0.15">
      <c r="C34" s="51">
        <f t="shared" si="0"/>
        <v>55000001</v>
      </c>
      <c r="D34" s="52" t="s">
        <v>148</v>
      </c>
      <c r="E34" s="53">
        <v>110000000</v>
      </c>
      <c r="F34" s="47">
        <v>30000</v>
      </c>
      <c r="G34" s="47">
        <v>60000</v>
      </c>
    </row>
    <row r="35" spans="2:7" x14ac:dyDescent="0.15">
      <c r="C35" s="54">
        <f t="shared" si="0"/>
        <v>110000001</v>
      </c>
      <c r="D35" s="55" t="s">
        <v>148</v>
      </c>
      <c r="E35" s="56">
        <v>550000000</v>
      </c>
      <c r="F35" s="47">
        <v>60000</v>
      </c>
      <c r="G35" s="47">
        <v>100000</v>
      </c>
    </row>
    <row r="36" spans="2:7" x14ac:dyDescent="0.15">
      <c r="C36" s="51">
        <f t="shared" si="0"/>
        <v>550000001</v>
      </c>
      <c r="D36" s="52" t="s">
        <v>148</v>
      </c>
      <c r="E36" s="53">
        <v>1100000000</v>
      </c>
      <c r="F36" s="47">
        <v>160000</v>
      </c>
      <c r="G36" s="47">
        <v>200000</v>
      </c>
    </row>
    <row r="37" spans="2:7" x14ac:dyDescent="0.15">
      <c r="C37" s="44" t="s">
        <v>145</v>
      </c>
      <c r="D37" s="57"/>
      <c r="E37" s="46" t="s">
        <v>146</v>
      </c>
      <c r="F37" s="47">
        <v>200</v>
      </c>
      <c r="G37" s="47">
        <v>200</v>
      </c>
    </row>
    <row r="38" spans="2:7" x14ac:dyDescent="0.15">
      <c r="C38" s="44" t="s">
        <v>153</v>
      </c>
      <c r="D38" s="57" t="s">
        <v>151</v>
      </c>
      <c r="E38" s="46" t="s">
        <v>152</v>
      </c>
      <c r="F38" s="47">
        <v>200</v>
      </c>
      <c r="G38" s="47">
        <v>200</v>
      </c>
    </row>
    <row r="39" spans="2:7" x14ac:dyDescent="0.15">
      <c r="E39" s="58" t="s">
        <v>149</v>
      </c>
    </row>
    <row r="40" spans="2:7" x14ac:dyDescent="0.15">
      <c r="F40" t="s">
        <v>196</v>
      </c>
    </row>
    <row r="43" spans="2:7" x14ac:dyDescent="0.15">
      <c r="B43" t="s">
        <v>188</v>
      </c>
    </row>
    <row r="44" spans="2:7" x14ac:dyDescent="0.15">
      <c r="F44" s="69" t="s">
        <v>182</v>
      </c>
      <c r="G44" s="69" t="s">
        <v>183</v>
      </c>
    </row>
    <row r="45" spans="2:7" x14ac:dyDescent="0.15">
      <c r="C45" s="67" t="s">
        <v>178</v>
      </c>
      <c r="D45" s="68"/>
      <c r="E45" s="68" t="s">
        <v>180</v>
      </c>
      <c r="F45" s="69">
        <v>1</v>
      </c>
      <c r="G45" s="69">
        <v>1</v>
      </c>
    </row>
    <row r="46" spans="2:7" x14ac:dyDescent="0.15">
      <c r="C46" s="67" t="s">
        <v>179</v>
      </c>
      <c r="D46" s="68"/>
      <c r="E46" s="68" t="s">
        <v>181</v>
      </c>
      <c r="F46" s="69">
        <v>1</v>
      </c>
      <c r="G46" s="69">
        <v>1</v>
      </c>
    </row>
    <row r="47" spans="2:7" x14ac:dyDescent="0.15">
      <c r="C47" s="67" t="s">
        <v>199</v>
      </c>
      <c r="D47" s="68"/>
      <c r="E47" s="68"/>
      <c r="F47" s="69">
        <v>1</v>
      </c>
      <c r="G47" s="69">
        <v>1</v>
      </c>
    </row>
    <row r="48" spans="2:7" x14ac:dyDescent="0.15">
      <c r="C48" s="67" t="s">
        <v>184</v>
      </c>
      <c r="D48" s="68"/>
      <c r="E48" s="68"/>
      <c r="F48" s="69">
        <v>2</v>
      </c>
      <c r="G48" s="69" t="s">
        <v>185</v>
      </c>
    </row>
    <row r="49" spans="2:7" x14ac:dyDescent="0.15">
      <c r="C49" s="67" t="s">
        <v>186</v>
      </c>
      <c r="D49" s="68"/>
      <c r="E49" s="68"/>
      <c r="F49" s="69" t="s">
        <v>187</v>
      </c>
      <c r="G49" s="69" t="s">
        <v>190</v>
      </c>
    </row>
    <row r="54" spans="2:7" x14ac:dyDescent="0.15">
      <c r="B54" t="s">
        <v>191</v>
      </c>
    </row>
    <row r="55" spans="2:7" x14ac:dyDescent="0.15">
      <c r="B55" t="s">
        <v>192</v>
      </c>
    </row>
  </sheetData>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2:W57"/>
  <sheetViews>
    <sheetView topLeftCell="A25" workbookViewId="0">
      <selection activeCell="U51" sqref="U51"/>
    </sheetView>
  </sheetViews>
  <sheetFormatPr defaultColWidth="9" defaultRowHeight="13.5" x14ac:dyDescent="0.15"/>
  <cols>
    <col min="1" max="1" width="1.875" style="1" customWidth="1"/>
    <col min="2" max="2" width="2.375" style="1" customWidth="1"/>
    <col min="3" max="3" width="1.875" style="1" customWidth="1"/>
    <col min="4" max="4" width="15.625" style="1" customWidth="1"/>
    <col min="5" max="5" width="3" style="1" customWidth="1"/>
    <col min="6" max="6" width="4.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4" style="1" customWidth="1"/>
    <col min="17" max="17" width="8" style="1" customWidth="1"/>
    <col min="18" max="18" width="4.75" style="1" customWidth="1"/>
    <col min="19" max="19" width="9" style="1"/>
    <col min="20" max="20" width="10.75"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x14ac:dyDescent="0.15">
      <c r="A3" s="5"/>
      <c r="B3" s="6"/>
      <c r="C3" s="6"/>
      <c r="D3" s="6"/>
      <c r="E3" s="6"/>
      <c r="F3" s="6"/>
      <c r="G3" s="6"/>
      <c r="H3" s="6"/>
      <c r="I3" s="6"/>
      <c r="J3" s="6"/>
      <c r="K3" s="6"/>
      <c r="L3" s="6"/>
      <c r="M3" s="6"/>
      <c r="N3" s="6"/>
      <c r="O3" s="6"/>
      <c r="P3" s="6"/>
      <c r="Q3" s="6"/>
      <c r="R3" s="8"/>
    </row>
    <row r="4" spans="1:21" ht="17.25" x14ac:dyDescent="0.15">
      <c r="A4" s="5"/>
      <c r="B4" s="6"/>
      <c r="C4" s="6"/>
      <c r="D4" s="6"/>
      <c r="E4" s="6"/>
      <c r="F4" s="6"/>
      <c r="G4" s="7" t="s">
        <v>123</v>
      </c>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17"/>
      <c r="R5" s="8"/>
    </row>
    <row r="6" spans="1:21" x14ac:dyDescent="0.15">
      <c r="A6" s="5"/>
      <c r="B6" s="6"/>
      <c r="C6" s="6"/>
      <c r="D6" s="6"/>
      <c r="E6" s="6"/>
      <c r="F6" s="6"/>
      <c r="G6" s="6"/>
      <c r="H6" s="6"/>
      <c r="I6" s="6"/>
      <c r="J6" s="6"/>
      <c r="K6" s="6"/>
      <c r="L6" s="6"/>
      <c r="M6" s="6"/>
      <c r="N6" s="6"/>
      <c r="O6" s="6"/>
      <c r="P6" s="6"/>
      <c r="Q6" s="19" t="s">
        <v>26</v>
      </c>
      <c r="R6" s="8"/>
      <c r="T6" s="24"/>
      <c r="U6" s="24"/>
    </row>
    <row r="7" spans="1:21" x14ac:dyDescent="0.15">
      <c r="A7" s="5"/>
      <c r="B7" s="6"/>
      <c r="C7" s="6"/>
      <c r="D7" s="6"/>
      <c r="E7" s="6"/>
      <c r="F7" s="6"/>
      <c r="G7" s="6"/>
      <c r="H7" s="6"/>
      <c r="I7" s="6"/>
      <c r="J7" s="6"/>
      <c r="K7" s="6"/>
      <c r="L7" s="6"/>
      <c r="M7" s="6"/>
      <c r="N7" s="6"/>
      <c r="O7" s="6"/>
      <c r="P7" s="6"/>
      <c r="Q7" s="19" t="s">
        <v>27</v>
      </c>
      <c r="R7" s="8"/>
    </row>
    <row r="8" spans="1:21" x14ac:dyDescent="0.15">
      <c r="A8" s="5"/>
      <c r="B8" s="6">
        <v>1</v>
      </c>
      <c r="C8" s="6"/>
      <c r="D8" s="9" t="s">
        <v>124</v>
      </c>
      <c r="E8" s="6"/>
      <c r="F8" s="94" t="str">
        <f>U8</f>
        <v>令和5年度　　西部農林事務所委託</v>
      </c>
      <c r="G8" s="94"/>
      <c r="H8" s="94"/>
      <c r="I8" s="94"/>
      <c r="J8" s="94"/>
      <c r="K8" s="94"/>
      <c r="L8" s="94"/>
      <c r="M8" s="94"/>
      <c r="N8" s="94"/>
      <c r="O8" s="94"/>
      <c r="P8" s="6"/>
      <c r="Q8" s="18"/>
      <c r="R8" s="8"/>
      <c r="T8" s="1" t="s">
        <v>37</v>
      </c>
      <c r="U8" s="79" t="s">
        <v>246</v>
      </c>
    </row>
    <row r="9" spans="1:21" x14ac:dyDescent="0.15">
      <c r="A9" s="5"/>
      <c r="B9" s="6"/>
      <c r="C9" s="6"/>
      <c r="D9" s="9"/>
      <c r="E9" s="6"/>
      <c r="F9" s="94"/>
      <c r="G9" s="94"/>
      <c r="H9" s="94"/>
      <c r="I9" s="94"/>
      <c r="J9" s="94"/>
      <c r="K9" s="94"/>
      <c r="L9" s="94"/>
      <c r="M9" s="94"/>
      <c r="N9" s="94"/>
      <c r="O9" s="94"/>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c r="C11" s="6"/>
      <c r="D11" s="9"/>
      <c r="E11" s="6"/>
      <c r="F11" s="6"/>
      <c r="G11" s="6"/>
      <c r="H11" s="6"/>
      <c r="I11" s="6"/>
      <c r="J11" s="6"/>
      <c r="K11" s="6"/>
      <c r="L11" s="6"/>
      <c r="M11" s="6"/>
      <c r="N11" s="6"/>
      <c r="O11" s="6"/>
      <c r="P11" s="6"/>
      <c r="Q11" s="6"/>
      <c r="R11" s="8"/>
    </row>
    <row r="12" spans="1:21" x14ac:dyDescent="0.15">
      <c r="A12" s="5"/>
      <c r="B12" s="6">
        <v>2</v>
      </c>
      <c r="C12" s="6"/>
      <c r="D12" s="9" t="s">
        <v>30</v>
      </c>
      <c r="E12" s="6"/>
      <c r="F12" s="6" t="str">
        <f>U12</f>
        <v>浜松市中区</v>
      </c>
      <c r="G12" s="6"/>
      <c r="H12" s="6"/>
      <c r="I12" s="6"/>
      <c r="J12" s="6"/>
      <c r="K12" s="6"/>
      <c r="L12" s="6"/>
      <c r="M12" s="6"/>
      <c r="N12" s="6"/>
      <c r="O12" s="6"/>
      <c r="P12" s="6"/>
      <c r="Q12" s="6"/>
      <c r="R12" s="8"/>
      <c r="T12" s="1" t="s">
        <v>30</v>
      </c>
      <c r="U12" s="79" t="s">
        <v>194</v>
      </c>
    </row>
    <row r="13" spans="1:21" x14ac:dyDescent="0.15">
      <c r="A13" s="5"/>
      <c r="B13" s="6"/>
      <c r="C13" s="6"/>
      <c r="D13" s="9"/>
      <c r="E13" s="6"/>
      <c r="F13" s="6"/>
      <c r="G13" s="6"/>
      <c r="H13" s="6"/>
      <c r="I13" s="6"/>
      <c r="J13" s="6"/>
      <c r="K13" s="6"/>
      <c r="L13" s="6"/>
      <c r="M13" s="6"/>
      <c r="N13" s="6"/>
      <c r="O13" s="6"/>
      <c r="P13" s="6"/>
      <c r="Q13" s="6"/>
      <c r="R13" s="8"/>
    </row>
    <row r="14" spans="1:21" x14ac:dyDescent="0.15">
      <c r="A14" s="5"/>
      <c r="B14" s="6"/>
      <c r="C14" s="6"/>
      <c r="D14" s="9"/>
      <c r="E14" s="6"/>
      <c r="F14" s="6"/>
      <c r="G14" s="6"/>
      <c r="H14" s="6"/>
      <c r="I14" s="6"/>
      <c r="J14" s="6"/>
      <c r="K14" s="6"/>
      <c r="L14" s="6"/>
      <c r="M14" s="6"/>
      <c r="N14" s="6"/>
      <c r="O14" s="6"/>
      <c r="P14" s="6"/>
      <c r="Q14" s="6"/>
      <c r="R14" s="8"/>
    </row>
    <row r="15" spans="1:21" x14ac:dyDescent="0.15">
      <c r="A15" s="5"/>
      <c r="B15" s="6"/>
      <c r="C15" s="6"/>
      <c r="D15" s="6"/>
      <c r="E15" s="6"/>
      <c r="F15" s="6"/>
      <c r="G15" s="6"/>
      <c r="H15" s="6"/>
      <c r="I15" s="6"/>
      <c r="J15" s="6"/>
      <c r="K15" s="6"/>
      <c r="L15" s="6"/>
      <c r="M15" s="6"/>
      <c r="N15" s="6"/>
      <c r="O15" s="6"/>
      <c r="P15" s="6"/>
      <c r="Q15" s="6"/>
      <c r="R15" s="8"/>
    </row>
    <row r="16" spans="1:21" x14ac:dyDescent="0.15">
      <c r="A16" s="5"/>
      <c r="B16" s="6">
        <v>3</v>
      </c>
      <c r="C16" s="6"/>
      <c r="D16" s="9" t="s">
        <v>104</v>
      </c>
      <c r="E16" s="6"/>
      <c r="F16" s="6"/>
      <c r="G16" s="95"/>
      <c r="H16" s="96"/>
      <c r="I16" s="96"/>
      <c r="J16" s="96"/>
      <c r="K16" s="96"/>
      <c r="L16" s="6"/>
      <c r="M16" s="6"/>
      <c r="N16" s="6"/>
      <c r="O16" s="6"/>
      <c r="P16" s="6"/>
      <c r="Q16" s="6"/>
      <c r="R16" s="8"/>
      <c r="T16" s="24"/>
      <c r="U16" s="32"/>
    </row>
    <row r="17" spans="1:22" x14ac:dyDescent="0.15">
      <c r="A17" s="5"/>
      <c r="B17" s="6"/>
      <c r="C17" s="6"/>
      <c r="D17" s="9"/>
      <c r="E17" s="6"/>
      <c r="F17" s="6"/>
      <c r="G17" s="6"/>
      <c r="H17" s="6"/>
      <c r="I17" s="6"/>
      <c r="J17" s="6"/>
      <c r="K17" s="6"/>
      <c r="L17" s="6"/>
      <c r="M17" s="6"/>
      <c r="N17" s="6"/>
      <c r="O17" s="6"/>
      <c r="P17" s="6"/>
      <c r="Q17" s="6"/>
      <c r="R17" s="8"/>
      <c r="T17" s="1" t="s">
        <v>109</v>
      </c>
      <c r="U17" s="79" t="s">
        <v>110</v>
      </c>
      <c r="V17" s="1" t="s">
        <v>157</v>
      </c>
    </row>
    <row r="18" spans="1:22" x14ac:dyDescent="0.15">
      <c r="A18" s="5"/>
      <c r="B18" s="107" t="s">
        <v>105</v>
      </c>
      <c r="C18" s="107"/>
      <c r="D18" s="108" t="s">
        <v>32</v>
      </c>
      <c r="E18" s="108"/>
      <c r="F18" s="110" t="str">
        <f>IF(U17="変更なし","",U17)</f>
        <v/>
      </c>
      <c r="G18" s="110"/>
      <c r="H18" s="109" t="str">
        <f>IF(U17="変更なし",U17,U18)</f>
        <v>変更なし</v>
      </c>
      <c r="I18" s="109"/>
      <c r="J18" s="109"/>
      <c r="K18" s="109"/>
      <c r="L18" s="6" t="str">
        <f>IF(U17="変更なし","","-")</f>
        <v/>
      </c>
      <c r="M18" s="6"/>
      <c r="N18" s="6"/>
      <c r="O18" s="6"/>
      <c r="P18" s="6"/>
      <c r="Q18" s="6"/>
      <c r="R18" s="8"/>
      <c r="T18" s="1" t="s">
        <v>107</v>
      </c>
      <c r="U18" s="81">
        <v>1250000</v>
      </c>
    </row>
    <row r="19" spans="1:22" x14ac:dyDescent="0.15">
      <c r="A19" s="5"/>
      <c r="B19" s="6"/>
      <c r="C19" s="6"/>
      <c r="D19" s="9"/>
      <c r="E19" s="6"/>
      <c r="F19" s="30"/>
      <c r="G19" s="30"/>
      <c r="H19" s="30"/>
      <c r="I19" s="30"/>
      <c r="J19" s="6"/>
      <c r="K19" s="6"/>
      <c r="L19" s="6"/>
      <c r="M19" s="6"/>
      <c r="N19" s="6"/>
      <c r="O19" s="6"/>
      <c r="P19" s="6"/>
      <c r="Q19" s="6"/>
      <c r="R19" s="8"/>
      <c r="T19" s="1" t="s">
        <v>108</v>
      </c>
    </row>
    <row r="20" spans="1:22" x14ac:dyDescent="0.15">
      <c r="A20" s="5"/>
      <c r="B20" s="6"/>
      <c r="C20" s="6" t="s">
        <v>7</v>
      </c>
      <c r="D20" s="6"/>
      <c r="E20" s="6"/>
      <c r="F20" s="6"/>
      <c r="G20" s="6"/>
      <c r="H20" s="6"/>
      <c r="I20" s="6"/>
      <c r="J20" s="6"/>
      <c r="K20" s="106" t="str">
        <f>IF(U17="変更なし","",ROUNDUP(H18/110*10,0))</f>
        <v/>
      </c>
      <c r="L20" s="106"/>
      <c r="M20" s="6" t="s">
        <v>10</v>
      </c>
      <c r="N20" s="6" t="s">
        <v>25</v>
      </c>
      <c r="O20" s="6"/>
      <c r="P20" s="6"/>
      <c r="Q20" s="6"/>
      <c r="R20" s="8"/>
      <c r="T20" s="24"/>
      <c r="U20" s="33"/>
    </row>
    <row r="21" spans="1:22" x14ac:dyDescent="0.15">
      <c r="A21" s="5"/>
      <c r="B21" s="6"/>
      <c r="C21" s="6"/>
      <c r="D21" s="6"/>
      <c r="E21" s="6"/>
      <c r="F21" s="6"/>
      <c r="G21" s="6"/>
      <c r="H21" s="6"/>
      <c r="I21" s="6"/>
      <c r="J21" s="6"/>
      <c r="K21" s="6"/>
      <c r="L21" s="6"/>
      <c r="M21" s="6"/>
      <c r="N21" s="6"/>
      <c r="O21" s="6"/>
      <c r="P21" s="6"/>
      <c r="Q21" s="6"/>
      <c r="R21" s="8"/>
    </row>
    <row r="22" spans="1:22" x14ac:dyDescent="0.15">
      <c r="A22" s="5"/>
      <c r="B22" s="6"/>
      <c r="C22" s="6"/>
      <c r="D22" s="6"/>
      <c r="E22" s="6"/>
      <c r="F22" s="6"/>
      <c r="G22" s="6"/>
      <c r="H22" s="6"/>
      <c r="I22" s="6"/>
      <c r="J22" s="6"/>
      <c r="K22" s="6"/>
      <c r="L22" s="6"/>
      <c r="M22" s="6"/>
      <c r="N22" s="6"/>
      <c r="O22" s="6"/>
      <c r="P22" s="6"/>
      <c r="Q22" s="6"/>
      <c r="R22" s="8"/>
      <c r="T22" s="1" t="s">
        <v>164</v>
      </c>
      <c r="U22" s="79" t="s">
        <v>113</v>
      </c>
      <c r="V22" s="1" t="s">
        <v>157</v>
      </c>
    </row>
    <row r="23" spans="1:22" ht="13.5" customHeight="1" x14ac:dyDescent="0.15">
      <c r="A23" s="5"/>
      <c r="B23" s="107" t="s">
        <v>106</v>
      </c>
      <c r="C23" s="107"/>
      <c r="D23" s="108" t="s">
        <v>125</v>
      </c>
      <c r="E23" s="108"/>
      <c r="F23" s="6"/>
      <c r="G23" s="6"/>
      <c r="H23" s="111">
        <f>IF(U22="なし","変更なし",U23)</f>
        <v>43920</v>
      </c>
      <c r="I23" s="111"/>
      <c r="J23" s="111"/>
      <c r="K23" s="111"/>
      <c r="L23" s="35" t="str">
        <f>IF(U22="あり","まで延長する。","")</f>
        <v>まで延長する。</v>
      </c>
      <c r="M23" s="34"/>
      <c r="N23" s="34"/>
      <c r="O23" s="6"/>
      <c r="P23" s="6"/>
      <c r="Q23" s="6"/>
      <c r="R23" s="8"/>
      <c r="T23" s="1" t="s">
        <v>165</v>
      </c>
      <c r="U23" s="80">
        <v>43920</v>
      </c>
    </row>
    <row r="24" spans="1:22" x14ac:dyDescent="0.15">
      <c r="A24" s="5"/>
      <c r="B24" s="6"/>
      <c r="C24" s="6"/>
      <c r="D24" s="6"/>
      <c r="E24" s="6"/>
      <c r="F24" s="6"/>
      <c r="G24" s="6"/>
      <c r="H24" s="6"/>
      <c r="I24" s="6"/>
      <c r="J24" s="6"/>
      <c r="K24" s="6"/>
      <c r="L24" s="6"/>
      <c r="M24" s="6"/>
      <c r="N24" s="6"/>
      <c r="O24" s="6"/>
      <c r="P24" s="6"/>
      <c r="Q24" s="6"/>
      <c r="R24" s="8"/>
      <c r="U24" s="22"/>
    </row>
    <row r="25" spans="1:22" x14ac:dyDescent="0.15">
      <c r="A25" s="5"/>
      <c r="B25" s="6"/>
      <c r="C25" s="6"/>
      <c r="D25" s="6"/>
      <c r="E25" s="6"/>
      <c r="F25" s="6"/>
      <c r="G25" s="6"/>
      <c r="H25" s="6"/>
      <c r="I25" s="6"/>
      <c r="J25" s="6"/>
      <c r="K25" s="6"/>
      <c r="L25" s="6"/>
      <c r="M25" s="6"/>
      <c r="N25" s="6"/>
      <c r="O25" s="6"/>
      <c r="P25" s="6"/>
      <c r="Q25" s="6"/>
      <c r="R25" s="8"/>
    </row>
    <row r="26" spans="1:22" x14ac:dyDescent="0.15">
      <c r="A26" s="5"/>
      <c r="B26" s="107" t="s">
        <v>114</v>
      </c>
      <c r="C26" s="107"/>
      <c r="D26" s="108" t="s">
        <v>126</v>
      </c>
      <c r="E26" s="108"/>
      <c r="F26" s="6"/>
      <c r="G26" s="6"/>
      <c r="H26" s="6" t="str">
        <f>IF(U26="なし","変更なし","別添設計書、図面の通り")</f>
        <v>別添設計書、図面の通り</v>
      </c>
      <c r="I26" s="6"/>
      <c r="J26" s="6"/>
      <c r="K26" s="6"/>
      <c r="L26" s="6"/>
      <c r="M26" s="6"/>
      <c r="N26" s="6"/>
      <c r="O26" s="6"/>
      <c r="P26" s="6"/>
      <c r="Q26" s="6"/>
      <c r="R26" s="8"/>
      <c r="T26" s="1" t="s">
        <v>116</v>
      </c>
      <c r="U26" s="79" t="s">
        <v>113</v>
      </c>
      <c r="V26" s="1" t="s">
        <v>157</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107" t="s">
        <v>118</v>
      </c>
      <c r="C29" s="107"/>
      <c r="D29" s="108" t="s">
        <v>117</v>
      </c>
      <c r="E29" s="108"/>
      <c r="F29" s="6"/>
      <c r="G29" s="6"/>
      <c r="H29" s="113"/>
      <c r="I29" s="114"/>
      <c r="J29" s="114"/>
      <c r="K29" s="114"/>
      <c r="L29" s="114"/>
      <c r="M29" s="114"/>
      <c r="N29" s="114"/>
      <c r="O29" s="114"/>
      <c r="P29" s="114"/>
      <c r="Q29" s="114"/>
      <c r="R29" s="8"/>
      <c r="T29" s="1" t="s">
        <v>159</v>
      </c>
      <c r="U29" s="1" t="s">
        <v>166</v>
      </c>
    </row>
    <row r="30" spans="1:22" x14ac:dyDescent="0.15">
      <c r="A30" s="5"/>
      <c r="B30" s="6"/>
      <c r="C30" s="6"/>
      <c r="D30" s="6"/>
      <c r="E30" s="6"/>
      <c r="F30" s="6"/>
      <c r="G30" s="6"/>
      <c r="H30" s="114"/>
      <c r="I30" s="114"/>
      <c r="J30" s="114"/>
      <c r="K30" s="114"/>
      <c r="L30" s="114"/>
      <c r="M30" s="114"/>
      <c r="N30" s="114"/>
      <c r="O30" s="114"/>
      <c r="P30" s="114"/>
      <c r="Q30" s="114"/>
      <c r="R30" s="8"/>
    </row>
    <row r="31" spans="1:22" x14ac:dyDescent="0.15">
      <c r="A31" s="5"/>
      <c r="B31" s="6"/>
      <c r="C31" s="6"/>
      <c r="D31" s="6"/>
      <c r="E31" s="6"/>
      <c r="F31" s="6"/>
      <c r="G31" s="6"/>
      <c r="H31" s="114"/>
      <c r="I31" s="114"/>
      <c r="J31" s="114"/>
      <c r="K31" s="114"/>
      <c r="L31" s="114"/>
      <c r="M31" s="114"/>
      <c r="N31" s="114"/>
      <c r="O31" s="114"/>
      <c r="P31" s="114"/>
      <c r="Q31" s="114"/>
      <c r="R31" s="8"/>
    </row>
    <row r="32" spans="1:22" x14ac:dyDescent="0.15">
      <c r="A32" s="5"/>
      <c r="B32" s="6"/>
      <c r="C32" s="6"/>
      <c r="D32" s="6"/>
      <c r="E32" s="6"/>
      <c r="F32" s="6"/>
      <c r="G32" s="6"/>
      <c r="H32" s="114"/>
      <c r="I32" s="114"/>
      <c r="J32" s="114"/>
      <c r="K32" s="114"/>
      <c r="L32" s="114"/>
      <c r="M32" s="114"/>
      <c r="N32" s="114"/>
      <c r="O32" s="114"/>
      <c r="P32" s="114"/>
      <c r="Q32" s="114"/>
      <c r="R32" s="8"/>
    </row>
    <row r="33" spans="1:23" x14ac:dyDescent="0.15">
      <c r="A33" s="5"/>
      <c r="B33" s="6"/>
      <c r="C33" s="6"/>
      <c r="D33" s="6"/>
      <c r="E33" s="6"/>
      <c r="F33" s="6"/>
      <c r="G33" s="6"/>
      <c r="H33" s="6"/>
      <c r="I33" s="6"/>
      <c r="J33" s="6"/>
      <c r="K33" s="6"/>
      <c r="L33" s="6"/>
      <c r="M33" s="6"/>
      <c r="N33" s="6"/>
      <c r="O33" s="6"/>
      <c r="P33" s="6"/>
      <c r="Q33" s="6"/>
      <c r="R33" s="8"/>
    </row>
    <row r="34" spans="1:23" x14ac:dyDescent="0.15">
      <c r="A34" s="5"/>
      <c r="B34" s="6"/>
      <c r="C34" s="6"/>
      <c r="D34" s="6"/>
      <c r="E34" s="6"/>
      <c r="F34" s="6"/>
      <c r="G34" s="6"/>
      <c r="H34" s="6"/>
      <c r="I34" s="6"/>
      <c r="J34" s="6"/>
      <c r="K34" s="6"/>
      <c r="L34" s="6"/>
      <c r="M34" s="6"/>
      <c r="N34" s="6"/>
      <c r="O34" s="6"/>
      <c r="P34" s="6"/>
      <c r="Q34" s="6"/>
      <c r="R34" s="8"/>
    </row>
    <row r="35" spans="1:23" x14ac:dyDescent="0.15">
      <c r="A35" s="5"/>
      <c r="B35" s="6"/>
      <c r="C35" s="6"/>
      <c r="D35" s="6"/>
      <c r="E35" s="6"/>
      <c r="F35" s="6"/>
      <c r="G35" s="6"/>
      <c r="H35" s="6"/>
      <c r="I35" s="6"/>
      <c r="J35" s="6"/>
      <c r="K35" s="6"/>
      <c r="L35" s="6"/>
      <c r="M35" s="6"/>
      <c r="N35" s="6"/>
      <c r="O35" s="6"/>
      <c r="P35" s="6"/>
      <c r="Q35" s="6"/>
      <c r="R35" s="8"/>
    </row>
    <row r="36" spans="1:23" x14ac:dyDescent="0.15">
      <c r="A36" s="5"/>
      <c r="B36" s="6"/>
      <c r="D36" s="6" t="s">
        <v>119</v>
      </c>
      <c r="E36" s="112">
        <f>U36</f>
        <v>43750</v>
      </c>
      <c r="F36" s="112"/>
      <c r="G36" s="112"/>
      <c r="H36" s="112"/>
      <c r="I36" s="112"/>
      <c r="J36" s="6" t="s">
        <v>127</v>
      </c>
      <c r="K36" s="6"/>
      <c r="L36" s="6"/>
      <c r="M36" s="6"/>
      <c r="N36" s="6"/>
      <c r="O36" s="6"/>
      <c r="P36" s="6"/>
      <c r="Q36" s="6"/>
      <c r="R36" s="8"/>
      <c r="T36" s="1" t="s">
        <v>132</v>
      </c>
      <c r="U36" s="80">
        <v>43750</v>
      </c>
    </row>
    <row r="37" spans="1:23" x14ac:dyDescent="0.15">
      <c r="A37" s="5"/>
      <c r="B37" s="6"/>
      <c r="C37" s="6"/>
      <c r="D37" s="6"/>
      <c r="E37" s="6"/>
      <c r="F37" s="6"/>
      <c r="G37" s="6"/>
      <c r="H37" s="6"/>
      <c r="I37" s="6"/>
      <c r="J37" s="6"/>
      <c r="K37" s="6"/>
      <c r="L37" s="6"/>
      <c r="M37" s="6"/>
      <c r="N37" s="6"/>
      <c r="O37" s="6"/>
      <c r="P37" s="6"/>
      <c r="Q37" s="6"/>
      <c r="R37" s="8"/>
    </row>
    <row r="38" spans="1:23" x14ac:dyDescent="0.15">
      <c r="A38" s="5"/>
      <c r="C38" s="6" t="s">
        <v>128</v>
      </c>
      <c r="D38" s="6"/>
      <c r="E38" s="6"/>
      <c r="F38" s="6"/>
      <c r="G38" s="6"/>
      <c r="H38" s="6"/>
      <c r="I38" s="6"/>
      <c r="J38" s="6"/>
      <c r="K38" s="6"/>
      <c r="L38" s="6"/>
      <c r="M38" s="6"/>
      <c r="N38" s="6"/>
      <c r="O38" s="6"/>
      <c r="P38" s="6"/>
      <c r="Q38" s="6"/>
      <c r="R38" s="8"/>
    </row>
    <row r="39" spans="1:23" x14ac:dyDescent="0.15">
      <c r="A39" s="5"/>
      <c r="B39" s="6"/>
      <c r="C39" s="6"/>
      <c r="D39" s="6"/>
      <c r="E39" s="6"/>
      <c r="F39" s="6"/>
      <c r="G39" s="6"/>
      <c r="H39" s="6"/>
      <c r="I39" s="6"/>
      <c r="J39" s="6"/>
      <c r="K39" s="6"/>
      <c r="L39" s="6"/>
      <c r="M39" s="6"/>
      <c r="N39" s="6"/>
      <c r="O39" s="6"/>
      <c r="P39" s="6"/>
      <c r="Q39" s="6"/>
      <c r="R39" s="8"/>
    </row>
    <row r="40" spans="1:23" x14ac:dyDescent="0.15">
      <c r="A40" s="5"/>
      <c r="B40" s="6"/>
      <c r="C40" s="6"/>
      <c r="D40" s="6"/>
      <c r="E40" s="6"/>
      <c r="F40" s="6"/>
      <c r="G40" s="6"/>
      <c r="H40" s="6"/>
      <c r="I40" s="6"/>
      <c r="J40" s="6"/>
      <c r="K40" s="6"/>
      <c r="L40" s="6"/>
      <c r="M40" s="6"/>
      <c r="N40" s="6"/>
      <c r="O40" s="6"/>
      <c r="P40" s="6"/>
      <c r="Q40" s="6"/>
      <c r="R40" s="8"/>
    </row>
    <row r="41" spans="1:23" x14ac:dyDescent="0.15">
      <c r="A41" s="5"/>
      <c r="B41" s="6"/>
      <c r="C41" s="6"/>
      <c r="D41" s="6"/>
      <c r="E41" s="6"/>
      <c r="F41" s="6"/>
      <c r="G41" s="6"/>
      <c r="H41" s="6"/>
      <c r="I41" s="6"/>
      <c r="J41" s="6"/>
      <c r="K41" s="6"/>
      <c r="L41" s="6"/>
      <c r="M41" s="6"/>
      <c r="N41" s="6"/>
      <c r="O41" s="6"/>
      <c r="P41" s="6"/>
      <c r="Q41" s="6"/>
      <c r="R41" s="8"/>
    </row>
    <row r="42" spans="1:23" x14ac:dyDescent="0.15">
      <c r="A42" s="5"/>
      <c r="B42" s="6"/>
      <c r="C42" s="6"/>
      <c r="D42" s="6"/>
      <c r="E42" s="6"/>
      <c r="F42" s="6"/>
      <c r="G42" s="6"/>
      <c r="H42" s="6"/>
      <c r="I42" s="6"/>
      <c r="J42" s="6"/>
      <c r="K42" s="6"/>
      <c r="L42" s="6"/>
      <c r="M42" s="6"/>
      <c r="N42" s="6"/>
      <c r="O42" s="6"/>
      <c r="P42" s="6"/>
      <c r="Q42" s="6"/>
      <c r="R42" s="8"/>
    </row>
    <row r="43" spans="1:23" x14ac:dyDescent="0.15">
      <c r="A43" s="5"/>
      <c r="B43" s="6"/>
      <c r="C43" s="6"/>
      <c r="D43" s="6"/>
      <c r="E43" s="6"/>
      <c r="F43" s="6"/>
      <c r="G43" s="6"/>
      <c r="H43" s="6"/>
      <c r="I43" s="6"/>
      <c r="J43" s="6"/>
      <c r="K43" s="6"/>
      <c r="L43" s="6"/>
      <c r="M43" s="6"/>
      <c r="N43" s="6"/>
      <c r="O43" s="6"/>
      <c r="P43" s="6"/>
      <c r="Q43" s="6"/>
      <c r="R43" s="8"/>
    </row>
    <row r="44" spans="1:23" x14ac:dyDescent="0.15">
      <c r="A44" s="5"/>
      <c r="B44" s="6"/>
      <c r="C44" s="6"/>
      <c r="D44" s="6"/>
      <c r="E44" s="6"/>
      <c r="F44" s="6"/>
      <c r="G44" s="6"/>
      <c r="H44" s="6"/>
      <c r="I44" s="6"/>
      <c r="J44" s="6"/>
      <c r="K44" s="6"/>
      <c r="L44" s="6"/>
      <c r="M44" s="6"/>
      <c r="N44" s="6"/>
      <c r="O44" s="6"/>
      <c r="P44" s="6"/>
      <c r="Q44" s="6"/>
      <c r="R44" s="8"/>
    </row>
    <row r="45" spans="1:23" x14ac:dyDescent="0.15">
      <c r="A45" s="5"/>
      <c r="B45" s="6"/>
      <c r="C45" s="6"/>
      <c r="D45" s="6"/>
      <c r="E45" s="6"/>
      <c r="F45" s="6"/>
      <c r="G45" s="6"/>
      <c r="H45" s="6"/>
      <c r="I45" s="6"/>
      <c r="J45" s="6"/>
      <c r="K45" s="6"/>
      <c r="L45" s="6"/>
      <c r="M45" s="6"/>
      <c r="N45" s="6"/>
      <c r="O45" s="6"/>
      <c r="P45" s="6"/>
      <c r="Q45" s="6"/>
      <c r="R45" s="8"/>
    </row>
    <row r="46" spans="1:23" x14ac:dyDescent="0.15">
      <c r="A46" s="5"/>
      <c r="B46" s="6"/>
      <c r="C46" s="6"/>
      <c r="D46" s="6"/>
      <c r="E46" s="6"/>
      <c r="F46" s="6"/>
      <c r="G46" s="6"/>
      <c r="H46" s="6"/>
      <c r="I46" s="6"/>
      <c r="J46" s="6"/>
      <c r="K46" s="6"/>
      <c r="L46" s="93">
        <f>U46</f>
        <v>45021</v>
      </c>
      <c r="M46" s="93"/>
      <c r="N46" s="93"/>
      <c r="O46" s="93"/>
      <c r="P46" s="31"/>
      <c r="Q46" s="6"/>
      <c r="R46" s="8"/>
      <c r="T46" s="1" t="s">
        <v>122</v>
      </c>
      <c r="U46" s="80">
        <v>45021</v>
      </c>
      <c r="W46" s="70"/>
    </row>
    <row r="47" spans="1:23" x14ac:dyDescent="0.15">
      <c r="A47" s="5"/>
      <c r="B47" s="6"/>
      <c r="C47" s="6"/>
      <c r="D47" s="6"/>
      <c r="E47" s="6"/>
      <c r="F47" s="6"/>
      <c r="G47" s="6"/>
      <c r="H47" s="6"/>
      <c r="I47" s="6"/>
      <c r="J47" s="6"/>
      <c r="K47" s="6"/>
      <c r="L47" s="6"/>
      <c r="M47" s="6"/>
      <c r="O47" s="6"/>
      <c r="P47" s="6"/>
      <c r="Q47" s="6"/>
      <c r="R47" s="8"/>
      <c r="W47" s="70"/>
    </row>
    <row r="48" spans="1:23" x14ac:dyDescent="0.15">
      <c r="A48" s="5"/>
      <c r="B48" s="6"/>
      <c r="C48" s="6"/>
      <c r="D48" s="6"/>
      <c r="E48" s="6"/>
      <c r="F48" s="6"/>
      <c r="G48" s="6"/>
      <c r="H48" s="6"/>
      <c r="I48" s="6"/>
      <c r="J48" s="6"/>
      <c r="K48" s="6"/>
      <c r="L48" s="6"/>
      <c r="M48" s="6"/>
      <c r="N48" s="6"/>
      <c r="O48" s="6"/>
      <c r="P48" s="6"/>
      <c r="Q48" s="6"/>
      <c r="R48" s="8"/>
    </row>
    <row r="49" spans="1:21" x14ac:dyDescent="0.15">
      <c r="A49" s="5"/>
      <c r="B49" s="6"/>
      <c r="C49" s="6"/>
      <c r="D49" s="6"/>
      <c r="E49" s="6"/>
      <c r="F49" s="6"/>
      <c r="G49" s="6"/>
      <c r="H49" s="6"/>
      <c r="I49" s="6"/>
      <c r="J49" s="6"/>
      <c r="K49" s="6"/>
      <c r="L49" s="6"/>
      <c r="M49" s="6"/>
      <c r="N49" s="6"/>
      <c r="O49" s="6"/>
      <c r="P49" s="6"/>
      <c r="Q49" s="6"/>
      <c r="R49" s="8"/>
    </row>
    <row r="50" spans="1:21" x14ac:dyDescent="0.15">
      <c r="A50" s="5"/>
      <c r="B50" s="6"/>
      <c r="C50" s="6"/>
      <c r="D50" s="6"/>
      <c r="E50" s="6"/>
      <c r="F50" s="6"/>
      <c r="G50" s="6"/>
      <c r="H50" s="6" t="s">
        <v>19</v>
      </c>
      <c r="I50" s="6"/>
      <c r="J50" s="10" t="s">
        <v>20</v>
      </c>
      <c r="L50" s="6"/>
      <c r="M50" s="6"/>
      <c r="N50" s="6"/>
      <c r="O50" s="6" t="str">
        <f>U50</f>
        <v>増田　浩章</v>
      </c>
      <c r="P50" s="6"/>
      <c r="Q50" s="6"/>
      <c r="R50" s="8"/>
      <c r="T50" s="1" t="s">
        <v>176</v>
      </c>
      <c r="U50" s="1" t="s">
        <v>254</v>
      </c>
    </row>
    <row r="51" spans="1:21" x14ac:dyDescent="0.15">
      <c r="A51" s="5"/>
      <c r="B51" s="6"/>
      <c r="C51" s="6"/>
      <c r="D51" s="6"/>
      <c r="E51" s="6"/>
      <c r="F51" s="6"/>
      <c r="G51" s="6"/>
      <c r="H51" s="6"/>
      <c r="I51" s="6"/>
      <c r="J51" s="10"/>
      <c r="L51" s="6"/>
      <c r="M51" s="6"/>
      <c r="N51" s="6"/>
      <c r="O51" s="6"/>
      <c r="P51" s="6"/>
      <c r="Q51" s="6"/>
      <c r="R51" s="8"/>
    </row>
    <row r="52" spans="1:21" x14ac:dyDescent="0.15">
      <c r="A52" s="5"/>
      <c r="B52" s="6"/>
      <c r="C52" s="6"/>
      <c r="D52" s="6"/>
      <c r="E52" s="6"/>
      <c r="F52" s="6"/>
      <c r="G52" s="6"/>
      <c r="H52" s="6"/>
      <c r="I52" s="6"/>
      <c r="J52" s="10"/>
      <c r="L52" s="6"/>
      <c r="M52" s="6"/>
      <c r="N52" s="6"/>
      <c r="O52" s="6"/>
      <c r="P52" s="6"/>
      <c r="Q52" s="6"/>
      <c r="R52" s="8"/>
    </row>
    <row r="53" spans="1:21" x14ac:dyDescent="0.15">
      <c r="A53" s="5"/>
      <c r="B53" s="6"/>
      <c r="C53" s="6"/>
      <c r="D53" s="6"/>
      <c r="E53" s="6"/>
      <c r="F53" s="6"/>
      <c r="G53" s="6"/>
      <c r="H53" s="6" t="s">
        <v>21</v>
      </c>
      <c r="I53" s="6"/>
      <c r="J53" s="10" t="s">
        <v>22</v>
      </c>
      <c r="L53" s="83"/>
      <c r="M53" s="83"/>
      <c r="N53" s="83"/>
      <c r="O53" s="83"/>
      <c r="P53" s="83"/>
      <c r="Q53" s="83"/>
      <c r="R53" s="8"/>
    </row>
    <row r="54" spans="1:21" x14ac:dyDescent="0.15">
      <c r="A54" s="5"/>
      <c r="B54" s="6"/>
      <c r="C54" s="6"/>
      <c r="D54" s="6"/>
      <c r="E54" s="6"/>
      <c r="F54" s="6"/>
      <c r="G54" s="6"/>
      <c r="H54" s="6"/>
      <c r="I54" s="6"/>
      <c r="J54" s="10" t="s">
        <v>23</v>
      </c>
      <c r="L54" s="83"/>
      <c r="M54" s="83"/>
      <c r="N54" s="83"/>
      <c r="O54" s="83"/>
      <c r="P54" s="83"/>
      <c r="Q54" s="83"/>
      <c r="R54" s="8"/>
    </row>
    <row r="55" spans="1:21" x14ac:dyDescent="0.15">
      <c r="A55" s="5"/>
      <c r="B55" s="6"/>
      <c r="C55" s="6"/>
      <c r="D55" s="6"/>
      <c r="E55" s="6"/>
      <c r="F55" s="6"/>
      <c r="G55" s="6"/>
      <c r="H55" s="6"/>
      <c r="I55" s="6"/>
      <c r="J55" s="10" t="s">
        <v>24</v>
      </c>
      <c r="L55" s="83"/>
      <c r="M55" s="83"/>
      <c r="N55" s="83"/>
      <c r="O55" s="83"/>
      <c r="P55" s="83"/>
      <c r="Q55" s="83"/>
      <c r="R55" s="8"/>
    </row>
    <row r="56" spans="1:21" x14ac:dyDescent="0.15">
      <c r="A56" s="5"/>
      <c r="B56" s="6"/>
      <c r="C56" s="6"/>
      <c r="D56" s="6"/>
      <c r="E56" s="6"/>
      <c r="F56" s="6"/>
      <c r="G56" s="6"/>
      <c r="H56" s="6"/>
      <c r="I56" s="6"/>
      <c r="J56" s="6"/>
      <c r="K56" s="6"/>
      <c r="L56" s="6"/>
      <c r="M56" s="6"/>
      <c r="N56" s="6"/>
      <c r="O56" s="6"/>
      <c r="P56" s="6"/>
      <c r="Q56" s="6"/>
      <c r="R56" s="8"/>
    </row>
    <row r="57" spans="1:21" x14ac:dyDescent="0.15">
      <c r="A57" s="11"/>
      <c r="B57" s="12"/>
      <c r="C57" s="12"/>
      <c r="D57" s="12"/>
      <c r="E57" s="12"/>
      <c r="F57" s="12"/>
      <c r="G57" s="12"/>
      <c r="H57" s="12"/>
      <c r="I57" s="12"/>
      <c r="J57" s="12"/>
      <c r="K57" s="12"/>
      <c r="L57" s="12"/>
      <c r="M57" s="12"/>
      <c r="N57" s="12"/>
      <c r="O57" s="12"/>
      <c r="P57" s="12"/>
      <c r="Q57" s="12"/>
      <c r="R57" s="13"/>
    </row>
  </sheetData>
  <sheetProtection sheet="1" objects="1" scenarios="1"/>
  <mergeCells count="17">
    <mergeCell ref="B29:C29"/>
    <mergeCell ref="D29:E29"/>
    <mergeCell ref="E36:I36"/>
    <mergeCell ref="L46:O46"/>
    <mergeCell ref="K20:L20"/>
    <mergeCell ref="B23:C23"/>
    <mergeCell ref="D23:E23"/>
    <mergeCell ref="H23:K23"/>
    <mergeCell ref="B26:C26"/>
    <mergeCell ref="D26:E26"/>
    <mergeCell ref="H29:Q32"/>
    <mergeCell ref="F8:O9"/>
    <mergeCell ref="G16:K16"/>
    <mergeCell ref="B18:C18"/>
    <mergeCell ref="D18:E18"/>
    <mergeCell ref="F18:G18"/>
    <mergeCell ref="H18:K18"/>
  </mergeCells>
  <phoneticPr fontId="3"/>
  <dataValidations count="3">
    <dataValidation type="list" allowBlank="1" showInputMessage="1" showErrorMessage="1" sqref="U22 U26" xr:uid="{00000000-0002-0000-0900-000000000000}">
      <formula1>"　,なし,あり"</formula1>
    </dataValidation>
    <dataValidation type="list" allowBlank="1" showInputMessage="1" showErrorMessage="1" sqref="U17" xr:uid="{00000000-0002-0000-0900-000001000000}">
      <formula1>"　,変更なし,増額,減額"</formula1>
    </dataValidation>
    <dataValidation type="list" allowBlank="1" showInputMessage="1" showErrorMessage="1" sqref="U20" xr:uid="{00000000-0002-0000-0900-000002000000}">
      <formula1>"8%,10％"</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D8F18-D546-436E-A14A-F1F37E06BB8A}">
  <sheetPr>
    <tabColor rgb="FF00B0F0"/>
  </sheetPr>
  <dimension ref="A1:W57"/>
  <sheetViews>
    <sheetView topLeftCell="A16" workbookViewId="0">
      <selection activeCell="O50" sqref="O50"/>
    </sheetView>
  </sheetViews>
  <sheetFormatPr defaultColWidth="9" defaultRowHeight="13.5" x14ac:dyDescent="0.15"/>
  <cols>
    <col min="1" max="1" width="1.875" style="1" customWidth="1"/>
    <col min="2" max="2" width="2.375" style="1" customWidth="1"/>
    <col min="3" max="3" width="1.875" style="1" customWidth="1"/>
    <col min="4" max="4" width="14.75" style="1" customWidth="1"/>
    <col min="5" max="5" width="2.375" style="1" customWidth="1"/>
    <col min="6" max="6" width="5.8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3" style="1" customWidth="1"/>
    <col min="16" max="16" width="6.375" style="1" customWidth="1"/>
    <col min="17" max="17" width="7.25" style="1" customWidth="1"/>
    <col min="18" max="18" width="5" style="1" customWidth="1"/>
    <col min="19" max="19" width="9" style="1"/>
    <col min="20" max="20" width="11.75" style="1" customWidth="1"/>
    <col min="21" max="21" width="17.625" style="1" customWidth="1"/>
    <col min="22" max="16384" width="9" style="1"/>
  </cols>
  <sheetData>
    <row r="1" spans="1:21" x14ac:dyDescent="0.15">
      <c r="P1" s="1" t="s">
        <v>256</v>
      </c>
    </row>
    <row r="2" spans="1:21" x14ac:dyDescent="0.15">
      <c r="A2" s="2"/>
      <c r="B2" s="3"/>
      <c r="C2" s="3"/>
      <c r="D2" s="3"/>
      <c r="E2" s="3"/>
      <c r="F2" s="3"/>
      <c r="G2" s="3"/>
      <c r="H2" s="3"/>
      <c r="I2" s="3"/>
      <c r="J2" s="3"/>
      <c r="K2" s="3"/>
      <c r="L2" s="3"/>
      <c r="M2" s="3"/>
      <c r="N2" s="3"/>
      <c r="O2" s="3"/>
      <c r="P2" s="3"/>
      <c r="Q2" s="3"/>
      <c r="R2" s="4"/>
    </row>
    <row r="3" spans="1:21" ht="17.25" x14ac:dyDescent="0.15">
      <c r="A3" s="5"/>
      <c r="B3" s="6"/>
      <c r="C3" s="6"/>
      <c r="D3" s="6"/>
      <c r="E3" s="6"/>
      <c r="F3" s="6"/>
      <c r="G3" s="7" t="s">
        <v>28</v>
      </c>
      <c r="H3" s="6"/>
      <c r="I3" s="6"/>
      <c r="J3" s="6"/>
      <c r="K3" s="6"/>
      <c r="L3" s="6"/>
      <c r="M3" s="6"/>
      <c r="N3" s="6"/>
      <c r="O3" s="6"/>
      <c r="P3" s="6"/>
      <c r="Q3" s="6"/>
      <c r="R3" s="8"/>
    </row>
    <row r="4" spans="1:21" x14ac:dyDescent="0.15">
      <c r="A4" s="5"/>
      <c r="B4" s="6"/>
      <c r="C4" s="6"/>
      <c r="D4" s="6"/>
      <c r="E4" s="6"/>
      <c r="F4" s="6"/>
      <c r="G4" s="6"/>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91"/>
      <c r="R5" s="8"/>
      <c r="T5" s="1" t="s">
        <v>160</v>
      </c>
      <c r="U5" s="79">
        <v>12345</v>
      </c>
    </row>
    <row r="6" spans="1:21" x14ac:dyDescent="0.15">
      <c r="A6" s="5"/>
      <c r="B6" s="6"/>
      <c r="C6" s="6"/>
      <c r="D6" s="6"/>
      <c r="E6" s="6"/>
      <c r="F6" s="6"/>
      <c r="G6" s="6"/>
      <c r="H6" s="6"/>
      <c r="I6" s="6"/>
      <c r="J6" s="6"/>
      <c r="K6" s="6"/>
      <c r="L6" s="6"/>
      <c r="M6" s="6"/>
      <c r="N6" s="6"/>
      <c r="O6" s="6"/>
      <c r="P6" s="6"/>
      <c r="Q6" s="91"/>
      <c r="R6" s="8"/>
    </row>
    <row r="7" spans="1:21" x14ac:dyDescent="0.15">
      <c r="A7" s="5"/>
      <c r="B7" s="6">
        <v>1</v>
      </c>
      <c r="C7" s="6"/>
      <c r="D7" s="9" t="s">
        <v>29</v>
      </c>
      <c r="E7" s="6"/>
      <c r="F7" s="94" t="str">
        <f>U7</f>
        <v>令和5年度　　委託</v>
      </c>
      <c r="G7" s="94"/>
      <c r="H7" s="94"/>
      <c r="I7" s="94"/>
      <c r="J7" s="94"/>
      <c r="K7" s="94"/>
      <c r="L7" s="94"/>
      <c r="M7" s="94"/>
      <c r="N7" s="94"/>
      <c r="O7" s="94"/>
      <c r="P7" s="6"/>
      <c r="Q7" s="6"/>
      <c r="R7" s="8"/>
      <c r="T7" s="1" t="s">
        <v>50</v>
      </c>
      <c r="U7" s="79" t="s">
        <v>247</v>
      </c>
    </row>
    <row r="8" spans="1:21" x14ac:dyDescent="0.15">
      <c r="A8" s="5"/>
      <c r="B8" s="6"/>
      <c r="C8" s="6"/>
      <c r="D8" s="9"/>
      <c r="E8" s="6"/>
      <c r="F8" s="94"/>
      <c r="G8" s="94"/>
      <c r="H8" s="94"/>
      <c r="I8" s="94"/>
      <c r="J8" s="94"/>
      <c r="K8" s="94"/>
      <c r="L8" s="94"/>
      <c r="M8" s="94"/>
      <c r="N8" s="94"/>
      <c r="O8" s="94"/>
      <c r="P8" s="6"/>
      <c r="Q8" s="6"/>
      <c r="R8" s="8"/>
    </row>
    <row r="9" spans="1:21" x14ac:dyDescent="0.15">
      <c r="A9" s="5"/>
      <c r="B9" s="6"/>
      <c r="C9" s="6"/>
      <c r="D9" s="9"/>
      <c r="E9" s="6"/>
      <c r="F9" s="6"/>
      <c r="G9" s="6"/>
      <c r="H9" s="6"/>
      <c r="I9" s="6"/>
      <c r="J9" s="6"/>
      <c r="K9" s="6"/>
      <c r="L9" s="6"/>
      <c r="M9" s="6"/>
      <c r="N9" s="6"/>
      <c r="O9" s="6"/>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v>2</v>
      </c>
      <c r="C11" s="6"/>
      <c r="D11" s="9" t="s">
        <v>30</v>
      </c>
      <c r="E11" s="6"/>
      <c r="F11" s="6" t="str">
        <f>U11</f>
        <v>浜松市中区</v>
      </c>
      <c r="G11" s="6"/>
      <c r="H11" s="6"/>
      <c r="I11" s="6"/>
      <c r="J11" s="6"/>
      <c r="K11" s="6"/>
      <c r="L11" s="6"/>
      <c r="M11" s="6"/>
      <c r="N11" s="6"/>
      <c r="O11" s="6"/>
      <c r="P11" s="6"/>
      <c r="Q11" s="6"/>
      <c r="R11" s="8"/>
      <c r="T11" s="1" t="s">
        <v>30</v>
      </c>
      <c r="U11" s="79" t="s">
        <v>44</v>
      </c>
    </row>
    <row r="12" spans="1:21" x14ac:dyDescent="0.15">
      <c r="A12" s="5"/>
      <c r="B12" s="6"/>
      <c r="C12" s="6"/>
      <c r="D12" s="9"/>
      <c r="E12" s="6"/>
      <c r="F12" s="6"/>
      <c r="G12" s="6"/>
      <c r="H12" s="6"/>
      <c r="I12" s="6"/>
      <c r="J12" s="6"/>
      <c r="K12" s="6"/>
      <c r="L12" s="6"/>
      <c r="M12" s="6"/>
      <c r="N12" s="6"/>
      <c r="O12" s="6"/>
      <c r="P12" s="6"/>
      <c r="Q12" s="6"/>
      <c r="R12" s="8"/>
    </row>
    <row r="13" spans="1:21" x14ac:dyDescent="0.15">
      <c r="A13" s="5"/>
      <c r="B13" s="6"/>
      <c r="C13" s="6"/>
      <c r="D13" s="6"/>
      <c r="E13" s="6"/>
      <c r="F13" s="6"/>
      <c r="G13" s="6"/>
      <c r="H13" s="6"/>
      <c r="I13" s="6"/>
      <c r="J13" s="6"/>
      <c r="K13" s="6"/>
      <c r="L13" s="6"/>
      <c r="M13" s="6"/>
      <c r="N13" s="6"/>
      <c r="O13" s="6"/>
      <c r="P13" s="6"/>
      <c r="Q13" s="6"/>
      <c r="R13" s="8"/>
    </row>
    <row r="14" spans="1:21" x14ac:dyDescent="0.15">
      <c r="A14" s="5"/>
      <c r="B14" s="6">
        <v>3</v>
      </c>
      <c r="C14" s="6"/>
      <c r="D14" s="9" t="s">
        <v>31</v>
      </c>
      <c r="E14" s="6"/>
      <c r="F14" s="6" t="s">
        <v>4</v>
      </c>
      <c r="G14" s="95">
        <f>U14</f>
        <v>43191</v>
      </c>
      <c r="H14" s="96"/>
      <c r="I14" s="96"/>
      <c r="J14" s="96"/>
      <c r="K14" s="96"/>
      <c r="L14" s="6"/>
      <c r="M14" s="6"/>
      <c r="N14" s="6"/>
      <c r="O14" s="6"/>
      <c r="P14" s="6"/>
      <c r="Q14" s="6"/>
      <c r="R14" s="8"/>
      <c r="T14" s="1" t="s">
        <v>39</v>
      </c>
      <c r="U14" s="80">
        <v>43191</v>
      </c>
    </row>
    <row r="15" spans="1:21" x14ac:dyDescent="0.15">
      <c r="A15" s="5"/>
      <c r="B15" s="6"/>
      <c r="C15" s="6"/>
      <c r="D15" s="9"/>
      <c r="E15" s="6"/>
      <c r="F15" s="6"/>
      <c r="G15" s="88"/>
      <c r="H15" s="89"/>
      <c r="I15" s="89"/>
      <c r="J15" s="89"/>
      <c r="K15" s="89"/>
      <c r="L15" s="6"/>
      <c r="M15" s="6"/>
      <c r="N15" s="6"/>
      <c r="O15" s="6"/>
      <c r="P15" s="6"/>
      <c r="Q15" s="6"/>
      <c r="R15" s="8"/>
    </row>
    <row r="16" spans="1:21" x14ac:dyDescent="0.15">
      <c r="A16" s="5"/>
      <c r="B16" s="6"/>
      <c r="C16" s="6"/>
      <c r="D16" s="6"/>
      <c r="E16" s="6"/>
      <c r="F16" s="6" t="s">
        <v>5</v>
      </c>
      <c r="G16" s="95">
        <f>U16</f>
        <v>43616</v>
      </c>
      <c r="H16" s="96"/>
      <c r="I16" s="96"/>
      <c r="J16" s="96"/>
      <c r="K16" s="96"/>
      <c r="L16" s="6"/>
      <c r="M16" s="6"/>
      <c r="N16" s="6"/>
      <c r="O16" s="6"/>
      <c r="P16" s="6"/>
      <c r="Q16" s="6"/>
      <c r="R16" s="8"/>
      <c r="T16" s="1" t="s">
        <v>40</v>
      </c>
      <c r="U16" s="80">
        <v>43616</v>
      </c>
    </row>
    <row r="17" spans="1:22" x14ac:dyDescent="0.15">
      <c r="A17" s="5"/>
      <c r="B17" s="6"/>
      <c r="C17" s="6"/>
      <c r="D17" s="6"/>
      <c r="E17" s="6"/>
      <c r="F17" s="6"/>
      <c r="G17" s="6"/>
      <c r="H17" s="6"/>
      <c r="I17" s="6"/>
      <c r="J17" s="6"/>
      <c r="K17" s="6"/>
      <c r="L17" s="6"/>
      <c r="M17" s="6"/>
      <c r="N17" s="6"/>
      <c r="O17" s="6"/>
      <c r="P17" s="6"/>
      <c r="Q17" s="6"/>
      <c r="R17" s="8"/>
    </row>
    <row r="18" spans="1:22" x14ac:dyDescent="0.15">
      <c r="A18" s="5"/>
      <c r="B18" s="6"/>
      <c r="C18" s="6"/>
      <c r="D18" s="9"/>
      <c r="E18" s="6"/>
      <c r="F18" s="6"/>
      <c r="G18" s="6"/>
      <c r="H18" s="6"/>
      <c r="I18" s="6"/>
      <c r="J18" s="6"/>
      <c r="K18" s="6"/>
      <c r="L18" s="6"/>
      <c r="M18" s="6"/>
      <c r="N18" s="6"/>
      <c r="O18" s="6"/>
      <c r="P18" s="6"/>
      <c r="Q18" s="6"/>
      <c r="R18" s="8"/>
    </row>
    <row r="19" spans="1:22" x14ac:dyDescent="0.15">
      <c r="A19" s="5"/>
      <c r="B19" s="6"/>
      <c r="C19" s="6"/>
      <c r="D19" s="9"/>
      <c r="E19" s="6"/>
      <c r="F19" s="6"/>
      <c r="G19" s="6"/>
      <c r="H19" s="6"/>
      <c r="I19" s="6"/>
      <c r="J19" s="6"/>
      <c r="K19" s="6"/>
      <c r="L19" s="6"/>
      <c r="M19" s="6"/>
      <c r="N19" s="6"/>
      <c r="O19" s="6"/>
      <c r="P19" s="6"/>
      <c r="Q19" s="6"/>
      <c r="R19" s="8"/>
    </row>
    <row r="20" spans="1:22" x14ac:dyDescent="0.15">
      <c r="A20" s="5"/>
      <c r="B20" s="6">
        <v>4</v>
      </c>
      <c r="C20" s="6"/>
      <c r="D20" s="9" t="s">
        <v>32</v>
      </c>
      <c r="E20" s="6"/>
      <c r="F20" s="115">
        <f>U20+K22</f>
        <v>55000</v>
      </c>
      <c r="G20" s="115"/>
      <c r="H20" s="115"/>
      <c r="I20" s="115"/>
      <c r="J20" s="6" t="s">
        <v>10</v>
      </c>
      <c r="K20" s="6"/>
      <c r="L20" s="6"/>
      <c r="M20" s="6"/>
      <c r="N20" s="6"/>
      <c r="O20" s="6"/>
      <c r="P20" s="6"/>
      <c r="Q20" s="6"/>
      <c r="R20" s="8"/>
      <c r="T20" s="1" t="s">
        <v>41</v>
      </c>
      <c r="U20" s="81">
        <v>50000</v>
      </c>
    </row>
    <row r="21" spans="1:22" x14ac:dyDescent="0.15">
      <c r="A21" s="5"/>
      <c r="B21" s="6"/>
      <c r="C21" s="6"/>
      <c r="D21" s="9"/>
      <c r="E21" s="6"/>
      <c r="F21" s="86"/>
      <c r="G21" s="86"/>
      <c r="H21" s="86"/>
      <c r="I21" s="86"/>
      <c r="J21" s="6"/>
      <c r="K21" s="6"/>
      <c r="L21" s="6"/>
      <c r="M21" s="6"/>
      <c r="N21" s="6"/>
      <c r="O21" s="6"/>
      <c r="P21" s="6"/>
      <c r="Q21" s="6"/>
      <c r="R21" s="8"/>
      <c r="T21" s="1" t="s">
        <v>42</v>
      </c>
    </row>
    <row r="22" spans="1:22" x14ac:dyDescent="0.15">
      <c r="A22" s="5"/>
      <c r="B22" s="6"/>
      <c r="C22" s="6" t="s">
        <v>7</v>
      </c>
      <c r="D22" s="6"/>
      <c r="E22" s="6"/>
      <c r="F22" s="6"/>
      <c r="G22" s="6"/>
      <c r="H22" s="6"/>
      <c r="I22" s="6"/>
      <c r="J22" s="6"/>
      <c r="K22" s="92">
        <f>ROUNDDOWN(U20*0.1,0)</f>
        <v>5000</v>
      </c>
      <c r="L22" s="92"/>
      <c r="M22" s="6" t="s">
        <v>10</v>
      </c>
      <c r="N22" s="6" t="s">
        <v>25</v>
      </c>
      <c r="O22" s="6"/>
      <c r="P22" s="6"/>
      <c r="Q22" s="6"/>
      <c r="R22" s="8"/>
      <c r="T22" s="24" t="s">
        <v>43</v>
      </c>
      <c r="U22" s="36">
        <v>0.1</v>
      </c>
    </row>
    <row r="23" spans="1:22" x14ac:dyDescent="0.15">
      <c r="A23" s="5"/>
      <c r="B23" s="6"/>
      <c r="C23" s="6"/>
      <c r="D23" s="6"/>
      <c r="E23" s="6"/>
      <c r="F23" s="6"/>
      <c r="G23" s="6"/>
      <c r="H23" s="6"/>
      <c r="I23" s="6"/>
      <c r="J23" s="6"/>
      <c r="K23" s="6"/>
      <c r="L23" s="6"/>
      <c r="M23" s="6"/>
      <c r="N23" s="6"/>
      <c r="O23" s="6"/>
      <c r="P23" s="6"/>
      <c r="Q23" s="6"/>
      <c r="R23" s="8"/>
    </row>
    <row r="24" spans="1:22" x14ac:dyDescent="0.15">
      <c r="A24" s="5"/>
      <c r="B24" s="6"/>
      <c r="C24" s="6"/>
      <c r="D24" s="6"/>
      <c r="E24" s="6"/>
      <c r="F24" s="6"/>
      <c r="G24" s="6"/>
      <c r="H24" s="6"/>
      <c r="I24" s="6"/>
      <c r="J24" s="6"/>
      <c r="K24" s="6"/>
      <c r="L24" s="6"/>
      <c r="M24" s="6"/>
      <c r="N24" s="6"/>
      <c r="O24" s="6"/>
      <c r="P24" s="6"/>
      <c r="Q24" s="6"/>
      <c r="R24" s="8"/>
    </row>
    <row r="25" spans="1:22" x14ac:dyDescent="0.15">
      <c r="A25" s="5"/>
      <c r="B25" s="6">
        <v>5</v>
      </c>
      <c r="C25" s="6"/>
      <c r="D25" s="6" t="s">
        <v>33</v>
      </c>
      <c r="E25" s="6"/>
      <c r="F25" s="6"/>
      <c r="G25" s="6"/>
      <c r="H25" s="6"/>
      <c r="I25" s="6"/>
      <c r="J25" s="6"/>
      <c r="K25" s="6"/>
      <c r="L25" s="6"/>
      <c r="M25" s="6"/>
      <c r="N25" s="6"/>
      <c r="O25" s="6"/>
      <c r="P25" s="6"/>
      <c r="Q25" s="6"/>
      <c r="R25" s="8"/>
      <c r="T25" s="24"/>
      <c r="U25" s="24"/>
    </row>
    <row r="26" spans="1:22" x14ac:dyDescent="0.15">
      <c r="A26" s="5"/>
      <c r="B26" s="6"/>
      <c r="C26" s="6"/>
      <c r="D26" s="6"/>
      <c r="E26" s="6"/>
      <c r="F26" s="6"/>
      <c r="G26" s="6"/>
      <c r="H26" s="6"/>
      <c r="I26" s="6"/>
      <c r="J26" s="6"/>
      <c r="K26" s="6"/>
      <c r="L26" s="6"/>
      <c r="M26" s="6"/>
      <c r="N26" s="6"/>
      <c r="O26" s="6"/>
      <c r="P26" s="6"/>
      <c r="Q26" s="6"/>
      <c r="R26" s="8"/>
      <c r="T26" s="1" t="s">
        <v>45</v>
      </c>
      <c r="U26" s="22">
        <f>IF(F20&lt;2000000,0,F20*0.3)</f>
        <v>0</v>
      </c>
    </row>
    <row r="27" spans="1:22" x14ac:dyDescent="0.15">
      <c r="A27" s="5"/>
      <c r="B27" s="6"/>
      <c r="C27" s="6"/>
      <c r="D27" s="10" t="s">
        <v>8</v>
      </c>
      <c r="E27" s="6"/>
      <c r="F27" s="92">
        <f>IF(U28="請求可",U27,U28)</f>
        <v>0</v>
      </c>
      <c r="G27" s="92"/>
      <c r="H27" s="92"/>
      <c r="I27" s="92"/>
      <c r="J27" s="6" t="s">
        <v>10</v>
      </c>
      <c r="K27" s="6"/>
      <c r="L27" s="6"/>
      <c r="M27" s="6"/>
      <c r="N27" s="6"/>
      <c r="O27" s="6"/>
      <c r="P27" s="6"/>
      <c r="Q27" s="6"/>
      <c r="R27" s="8"/>
      <c r="T27" s="1" t="s">
        <v>46</v>
      </c>
      <c r="U27" s="82">
        <v>0</v>
      </c>
    </row>
    <row r="28" spans="1:22" x14ac:dyDescent="0.15">
      <c r="A28" s="5"/>
      <c r="B28" s="6"/>
      <c r="C28" s="6"/>
      <c r="D28" s="6"/>
      <c r="E28" s="6"/>
      <c r="F28" s="6"/>
      <c r="G28" s="6"/>
      <c r="H28" s="6"/>
      <c r="I28" s="6"/>
      <c r="J28" s="6"/>
      <c r="K28" s="6"/>
      <c r="L28" s="6"/>
      <c r="M28" s="6"/>
      <c r="N28" s="6"/>
      <c r="O28" s="6"/>
      <c r="P28" s="6"/>
      <c r="Q28" s="6"/>
      <c r="R28" s="8"/>
      <c r="U28" s="37" t="str">
        <f>IF(U27&lt;=U26,"請求可","要確認")</f>
        <v>請求可</v>
      </c>
      <c r="V28" s="1" t="s">
        <v>139</v>
      </c>
    </row>
    <row r="29" spans="1:22" x14ac:dyDescent="0.15">
      <c r="A29" s="5"/>
      <c r="B29" s="6"/>
      <c r="C29" s="6"/>
      <c r="D29" s="6"/>
      <c r="E29" s="6"/>
      <c r="F29" s="6"/>
      <c r="G29" s="6"/>
      <c r="H29" s="6"/>
      <c r="I29" s="6"/>
      <c r="J29" s="6"/>
      <c r="K29" s="6"/>
      <c r="L29" s="6"/>
      <c r="M29" s="6"/>
      <c r="N29" s="6"/>
      <c r="O29" s="6"/>
      <c r="P29" s="6"/>
      <c r="Q29" s="6"/>
      <c r="R29" s="8"/>
    </row>
    <row r="30" spans="1:22" x14ac:dyDescent="0.15">
      <c r="A30" s="5"/>
      <c r="B30" s="6"/>
      <c r="C30" s="6"/>
      <c r="D30" s="6"/>
      <c r="E30" s="6"/>
      <c r="F30" s="6"/>
      <c r="G30" s="6"/>
      <c r="H30" s="6"/>
      <c r="I30" s="6"/>
      <c r="J30" s="6"/>
      <c r="K30" s="6"/>
      <c r="L30" s="6"/>
      <c r="M30" s="6"/>
      <c r="N30" s="6"/>
      <c r="O30" s="6"/>
      <c r="P30" s="6"/>
      <c r="Q30" s="6"/>
      <c r="R30" s="8"/>
    </row>
    <row r="31" spans="1:22" x14ac:dyDescent="0.15">
      <c r="A31" s="5"/>
      <c r="B31" s="6">
        <v>6</v>
      </c>
      <c r="C31" s="6"/>
      <c r="D31" s="9" t="s">
        <v>12</v>
      </c>
      <c r="E31" s="6"/>
      <c r="F31" s="90" t="s">
        <v>34</v>
      </c>
      <c r="G31" s="90"/>
      <c r="H31" s="90"/>
      <c r="I31" s="90"/>
      <c r="J31" s="6"/>
      <c r="K31" s="6"/>
      <c r="L31" s="6"/>
      <c r="M31" s="6"/>
      <c r="N31" s="6"/>
      <c r="O31" s="6"/>
      <c r="P31" s="6"/>
      <c r="R31" s="8"/>
    </row>
    <row r="32" spans="1:22" x14ac:dyDescent="0.15">
      <c r="A32" s="5"/>
      <c r="B32" s="6"/>
      <c r="C32" s="6"/>
      <c r="D32" s="9"/>
      <c r="E32" s="6"/>
      <c r="F32" s="86"/>
      <c r="G32" s="86"/>
      <c r="H32" s="86"/>
      <c r="I32" s="86"/>
      <c r="J32" s="6"/>
      <c r="K32" s="6"/>
      <c r="L32" s="6"/>
      <c r="M32" s="6"/>
      <c r="N32" s="6"/>
      <c r="O32" s="6"/>
      <c r="P32" s="6"/>
      <c r="Q32" s="6"/>
      <c r="R32" s="8"/>
      <c r="T32" s="24"/>
      <c r="U32" s="24"/>
    </row>
    <row r="33" spans="1:23" x14ac:dyDescent="0.15">
      <c r="A33" s="5"/>
      <c r="B33" s="6"/>
      <c r="C33" s="6"/>
      <c r="D33" s="6"/>
      <c r="E33" s="6"/>
      <c r="F33" s="6"/>
      <c r="G33" s="6"/>
      <c r="H33" s="6"/>
      <c r="I33" s="6"/>
      <c r="J33" s="6"/>
      <c r="K33" s="6"/>
      <c r="L33" s="6"/>
      <c r="M33" s="6"/>
      <c r="N33" s="6"/>
      <c r="O33" s="6"/>
      <c r="P33" s="6"/>
      <c r="Q33" s="6"/>
      <c r="R33" s="8"/>
      <c r="T33" s="24"/>
      <c r="U33" s="24"/>
    </row>
    <row r="34" spans="1:23" x14ac:dyDescent="0.15">
      <c r="A34" s="5"/>
      <c r="B34" s="6"/>
      <c r="C34" s="6"/>
      <c r="D34" s="6"/>
      <c r="E34" s="6"/>
      <c r="F34" s="6"/>
      <c r="G34" s="6"/>
      <c r="H34" s="6"/>
      <c r="I34" s="6"/>
      <c r="J34" s="6"/>
      <c r="K34" s="6"/>
      <c r="L34" s="6"/>
      <c r="M34" s="6"/>
      <c r="N34" s="6"/>
      <c r="O34" s="6"/>
      <c r="P34" s="6"/>
      <c r="Q34" s="6"/>
      <c r="R34" s="8"/>
    </row>
    <row r="35" spans="1:23" x14ac:dyDescent="0.15">
      <c r="A35" s="5"/>
      <c r="B35" s="6"/>
      <c r="C35" s="6" t="s">
        <v>35</v>
      </c>
      <c r="D35" s="6"/>
      <c r="E35" s="6"/>
      <c r="F35" s="6"/>
      <c r="G35" s="6"/>
      <c r="H35" s="6"/>
      <c r="I35" s="6"/>
      <c r="J35" s="6"/>
      <c r="K35" s="6"/>
      <c r="L35" s="6"/>
      <c r="M35" s="6"/>
      <c r="N35" s="6"/>
      <c r="O35" s="6"/>
      <c r="P35" s="6"/>
      <c r="Q35" s="6"/>
      <c r="R35" s="8"/>
    </row>
    <row r="36" spans="1:23" x14ac:dyDescent="0.15">
      <c r="A36" s="5"/>
      <c r="B36" s="6" t="s">
        <v>195</v>
      </c>
      <c r="C36" s="6"/>
      <c r="D36" s="6"/>
      <c r="E36" s="6"/>
      <c r="F36" s="6"/>
      <c r="G36" s="6"/>
      <c r="H36" s="6"/>
      <c r="I36" s="6"/>
      <c r="J36" s="6"/>
      <c r="K36" s="6"/>
      <c r="L36" s="6"/>
      <c r="M36" s="6"/>
      <c r="N36" s="6"/>
      <c r="O36" s="6"/>
      <c r="P36" s="6"/>
      <c r="Q36" s="6"/>
      <c r="R36" s="8"/>
    </row>
    <row r="37" spans="1:23" x14ac:dyDescent="0.15">
      <c r="A37" s="5"/>
      <c r="C37" s="1" t="s">
        <v>251</v>
      </c>
      <c r="D37" s="6"/>
      <c r="E37" s="6"/>
      <c r="F37" s="6"/>
      <c r="G37" s="6"/>
      <c r="H37" s="6"/>
      <c r="I37" s="6"/>
      <c r="J37" s="6"/>
      <c r="K37" s="6"/>
      <c r="L37" s="6"/>
      <c r="M37" s="6"/>
      <c r="N37" s="6"/>
      <c r="O37" s="6"/>
      <c r="P37" s="6"/>
      <c r="Q37" s="6"/>
      <c r="R37" s="8"/>
    </row>
    <row r="38" spans="1:23" x14ac:dyDescent="0.15">
      <c r="A38" s="5"/>
      <c r="B38" s="6" t="s">
        <v>252</v>
      </c>
      <c r="C38" s="6"/>
      <c r="D38" s="6"/>
      <c r="E38" s="6"/>
      <c r="F38" s="6"/>
      <c r="G38" s="6"/>
      <c r="H38" s="6"/>
      <c r="I38" s="6"/>
      <c r="J38" s="6"/>
      <c r="K38" s="6"/>
      <c r="L38" s="6"/>
      <c r="M38" s="6"/>
      <c r="N38" s="6"/>
      <c r="O38" s="6"/>
      <c r="P38" s="6"/>
      <c r="Q38" s="6"/>
      <c r="R38" s="8"/>
    </row>
    <row r="39" spans="1:23" x14ac:dyDescent="0.15">
      <c r="A39" s="5"/>
      <c r="B39" s="6" t="s">
        <v>253</v>
      </c>
      <c r="C39" s="6"/>
      <c r="D39" s="6"/>
      <c r="E39" s="6"/>
      <c r="F39" s="6"/>
      <c r="G39" s="6"/>
      <c r="H39" s="6"/>
      <c r="I39" s="6"/>
      <c r="J39" s="6"/>
      <c r="K39" s="6"/>
      <c r="L39" s="6"/>
      <c r="M39" s="6"/>
      <c r="N39" s="6"/>
      <c r="O39" s="6"/>
      <c r="P39" s="6"/>
      <c r="Q39" s="6"/>
      <c r="R39" s="8"/>
    </row>
    <row r="40" spans="1:23" x14ac:dyDescent="0.15">
      <c r="A40" s="5"/>
      <c r="B40" s="6"/>
      <c r="C40" s="6"/>
      <c r="D40" s="6"/>
      <c r="E40" s="6"/>
      <c r="F40" s="6"/>
      <c r="G40" s="6"/>
      <c r="H40" s="6"/>
      <c r="I40" s="6"/>
      <c r="J40" s="6"/>
      <c r="K40" s="6"/>
      <c r="L40" s="6"/>
      <c r="M40" s="6"/>
      <c r="N40" s="6"/>
      <c r="O40" s="6"/>
      <c r="P40" s="6"/>
      <c r="Q40" s="6"/>
      <c r="R40" s="8"/>
    </row>
    <row r="41" spans="1:23" x14ac:dyDescent="0.15">
      <c r="A41" s="5"/>
      <c r="B41" s="6"/>
      <c r="C41" s="6"/>
      <c r="D41" s="6"/>
      <c r="E41" s="6"/>
      <c r="F41" s="6"/>
      <c r="G41" s="6"/>
      <c r="H41" s="6"/>
      <c r="I41" s="6"/>
      <c r="J41" s="6"/>
      <c r="K41" s="6"/>
      <c r="L41" s="6"/>
      <c r="M41" s="6"/>
      <c r="N41" s="6"/>
      <c r="O41" s="6"/>
      <c r="P41" s="6"/>
      <c r="Q41" s="6"/>
      <c r="R41" s="8"/>
    </row>
    <row r="42" spans="1:23" x14ac:dyDescent="0.15">
      <c r="A42" s="5"/>
      <c r="B42" s="6"/>
      <c r="C42" s="6"/>
      <c r="D42" s="6"/>
      <c r="E42" s="6"/>
      <c r="F42" s="6"/>
      <c r="G42" s="6"/>
      <c r="H42" s="6"/>
      <c r="I42" s="6"/>
      <c r="J42" s="6"/>
      <c r="K42" s="6"/>
      <c r="L42" s="6"/>
      <c r="M42" s="6"/>
      <c r="N42" s="6"/>
      <c r="O42" s="6"/>
      <c r="P42" s="6"/>
      <c r="Q42" s="6"/>
      <c r="R42" s="8"/>
    </row>
    <row r="43" spans="1:23" x14ac:dyDescent="0.15">
      <c r="A43" s="5"/>
      <c r="B43" s="6"/>
      <c r="C43" s="6"/>
      <c r="D43" s="6"/>
      <c r="E43" s="6"/>
      <c r="F43" s="6"/>
      <c r="G43" s="6"/>
      <c r="H43" s="6"/>
      <c r="I43" s="6"/>
      <c r="J43" s="6"/>
      <c r="K43" s="6"/>
      <c r="L43" s="6"/>
      <c r="M43" s="6"/>
      <c r="N43" s="6"/>
      <c r="O43" s="6"/>
      <c r="P43" s="6"/>
      <c r="Q43" s="6"/>
      <c r="R43" s="8"/>
    </row>
    <row r="44" spans="1:23" x14ac:dyDescent="0.15">
      <c r="A44" s="5"/>
      <c r="B44" s="6"/>
      <c r="C44" s="6"/>
      <c r="D44" s="6"/>
      <c r="E44" s="6"/>
      <c r="F44" s="6"/>
      <c r="G44" s="6"/>
      <c r="H44" s="6"/>
      <c r="I44" s="6"/>
      <c r="J44" s="6"/>
      <c r="K44" s="6"/>
      <c r="L44" s="6"/>
      <c r="M44" s="6"/>
      <c r="N44" s="6"/>
      <c r="O44" s="6"/>
      <c r="P44" s="6"/>
      <c r="Q44" s="6"/>
      <c r="R44" s="8"/>
    </row>
    <row r="45" spans="1:23" x14ac:dyDescent="0.15">
      <c r="A45" s="5"/>
      <c r="B45" s="6"/>
      <c r="C45" s="6"/>
      <c r="D45" s="6"/>
      <c r="E45" s="6"/>
      <c r="F45" s="6"/>
      <c r="G45" s="6"/>
      <c r="H45" s="6"/>
      <c r="I45" s="6"/>
      <c r="J45" s="6"/>
      <c r="K45" s="6"/>
      <c r="L45" s="93">
        <f>U45</f>
        <v>45382</v>
      </c>
      <c r="M45" s="93"/>
      <c r="N45" s="93"/>
      <c r="O45" s="93"/>
      <c r="P45" s="87"/>
      <c r="Q45" s="6"/>
      <c r="R45" s="8"/>
      <c r="T45" s="1" t="s">
        <v>51</v>
      </c>
      <c r="U45" s="80">
        <v>45382</v>
      </c>
      <c r="W45" s="70"/>
    </row>
    <row r="46" spans="1:23" x14ac:dyDescent="0.15">
      <c r="A46" s="5"/>
      <c r="B46" s="6"/>
      <c r="C46" s="6"/>
      <c r="D46" s="6"/>
      <c r="E46" s="6"/>
      <c r="F46" s="6"/>
      <c r="G46" s="6"/>
      <c r="H46" s="6"/>
      <c r="I46" s="6"/>
      <c r="J46" s="6"/>
      <c r="K46" s="6"/>
      <c r="L46" s="6"/>
      <c r="M46" s="6"/>
      <c r="O46" s="6"/>
      <c r="P46" s="6"/>
      <c r="Q46" s="6"/>
      <c r="R46" s="8"/>
    </row>
    <row r="47" spans="1:23" x14ac:dyDescent="0.15">
      <c r="A47" s="5"/>
      <c r="B47" s="6"/>
      <c r="C47" s="6"/>
      <c r="D47" s="6"/>
      <c r="E47" s="6"/>
      <c r="F47" s="6"/>
      <c r="G47" s="6"/>
      <c r="H47" s="6"/>
      <c r="I47" s="6"/>
      <c r="J47" s="6"/>
      <c r="K47" s="6"/>
      <c r="L47" s="6"/>
      <c r="M47" s="6"/>
      <c r="N47" s="6"/>
      <c r="O47" s="6"/>
      <c r="P47" s="6"/>
      <c r="Q47" s="6"/>
      <c r="R47" s="8"/>
    </row>
    <row r="48" spans="1:23" x14ac:dyDescent="0.15">
      <c r="A48" s="5"/>
      <c r="B48" s="6"/>
      <c r="C48" s="6"/>
      <c r="D48" s="6"/>
      <c r="E48" s="6"/>
      <c r="F48" s="6"/>
      <c r="G48" s="6"/>
      <c r="H48" s="6"/>
      <c r="I48" s="6"/>
      <c r="J48" s="6"/>
      <c r="K48" s="6"/>
      <c r="L48" s="6"/>
      <c r="M48" s="6"/>
      <c r="N48" s="6"/>
      <c r="O48" s="6"/>
      <c r="P48" s="6"/>
      <c r="Q48" s="6"/>
      <c r="R48" s="8"/>
    </row>
    <row r="49" spans="1:21" x14ac:dyDescent="0.15">
      <c r="A49" s="5"/>
      <c r="B49" s="6"/>
      <c r="C49" s="6"/>
      <c r="D49" s="6"/>
      <c r="E49" s="6"/>
      <c r="F49" s="6"/>
      <c r="G49" s="6"/>
      <c r="H49" s="6" t="s">
        <v>19</v>
      </c>
      <c r="I49" s="6"/>
      <c r="J49" s="10" t="s">
        <v>20</v>
      </c>
      <c r="K49" s="6"/>
      <c r="L49" s="6"/>
      <c r="M49" s="6"/>
      <c r="N49" s="6"/>
      <c r="O49" s="6" t="s">
        <v>254</v>
      </c>
      <c r="Q49" s="6"/>
      <c r="R49" s="8"/>
      <c r="T49" s="1" t="s">
        <v>176</v>
      </c>
      <c r="U49" s="1" t="str">
        <f>IF(AND(44651&lt;U45,U45&lt;45383),"石川　盛一郎","")</f>
        <v>石川　盛一郎</v>
      </c>
    </row>
    <row r="50" spans="1:21" x14ac:dyDescent="0.15">
      <c r="A50" s="5"/>
      <c r="B50" s="6"/>
      <c r="C50" s="6"/>
      <c r="D50" s="6"/>
      <c r="E50" s="6"/>
      <c r="F50" s="6"/>
      <c r="G50" s="6"/>
      <c r="H50" s="6"/>
      <c r="I50" s="6"/>
      <c r="J50" s="10"/>
      <c r="K50" s="6"/>
      <c r="L50" s="6"/>
      <c r="M50" s="6"/>
      <c r="N50" s="6"/>
      <c r="O50" s="6"/>
      <c r="Q50" s="6"/>
      <c r="R50" s="8"/>
    </row>
    <row r="51" spans="1:21" x14ac:dyDescent="0.15">
      <c r="A51" s="5"/>
      <c r="B51" s="6"/>
      <c r="C51" s="6"/>
      <c r="D51" s="6"/>
      <c r="E51" s="6"/>
      <c r="F51" s="6"/>
      <c r="G51" s="6"/>
      <c r="H51" s="6"/>
      <c r="I51" s="6"/>
      <c r="J51" s="10"/>
      <c r="K51" s="6"/>
      <c r="L51" s="6"/>
      <c r="M51" s="6"/>
      <c r="N51" s="6"/>
      <c r="O51" s="6"/>
      <c r="Q51" s="6"/>
      <c r="R51" s="8"/>
    </row>
    <row r="52" spans="1:21" x14ac:dyDescent="0.15">
      <c r="A52" s="5"/>
      <c r="B52" s="6"/>
      <c r="C52" s="6"/>
      <c r="D52" s="6"/>
      <c r="E52" s="6"/>
      <c r="F52" s="6"/>
      <c r="G52" s="6"/>
      <c r="H52" s="6" t="s">
        <v>21</v>
      </c>
      <c r="I52" s="6"/>
      <c r="J52" s="10" t="s">
        <v>22</v>
      </c>
      <c r="K52" s="6"/>
      <c r="L52" s="83"/>
      <c r="M52" s="83"/>
      <c r="N52" s="83"/>
      <c r="O52" s="83"/>
      <c r="P52" s="84"/>
      <c r="Q52" s="83"/>
      <c r="R52" s="8"/>
    </row>
    <row r="53" spans="1:21" x14ac:dyDescent="0.15">
      <c r="A53" s="5"/>
      <c r="B53" s="6"/>
      <c r="C53" s="6"/>
      <c r="D53" s="6"/>
      <c r="E53" s="6"/>
      <c r="F53" s="6"/>
      <c r="G53" s="6"/>
      <c r="H53" s="6"/>
      <c r="I53" s="6"/>
      <c r="J53" s="10" t="s">
        <v>23</v>
      </c>
      <c r="K53" s="6"/>
      <c r="L53" s="83"/>
      <c r="M53" s="83"/>
      <c r="N53" s="83"/>
      <c r="O53" s="83"/>
      <c r="P53" s="84"/>
      <c r="Q53" s="83"/>
      <c r="R53" s="8"/>
    </row>
    <row r="54" spans="1:21" x14ac:dyDescent="0.15">
      <c r="A54" s="5"/>
      <c r="B54" s="6"/>
      <c r="C54" s="6"/>
      <c r="D54" s="6"/>
      <c r="E54" s="6"/>
      <c r="F54" s="6"/>
      <c r="G54" s="6"/>
      <c r="H54" s="6"/>
      <c r="I54" s="6"/>
      <c r="J54" s="10" t="s">
        <v>24</v>
      </c>
      <c r="K54" s="6"/>
      <c r="L54" s="83"/>
      <c r="M54" s="83"/>
      <c r="N54" s="83"/>
      <c r="O54" s="83"/>
      <c r="P54" s="84"/>
      <c r="Q54" s="83"/>
      <c r="R54" s="8"/>
    </row>
    <row r="55" spans="1:21" x14ac:dyDescent="0.15">
      <c r="A55" s="5"/>
      <c r="B55" s="6"/>
      <c r="C55" s="6"/>
      <c r="D55" s="6"/>
      <c r="E55" s="6"/>
      <c r="F55" s="6"/>
      <c r="G55" s="6"/>
      <c r="H55" s="6"/>
      <c r="I55" s="6"/>
      <c r="J55" s="6"/>
      <c r="K55" s="6"/>
      <c r="L55" s="6"/>
      <c r="M55" s="6"/>
      <c r="N55" s="6"/>
      <c r="O55" s="6"/>
      <c r="P55" s="6"/>
      <c r="Q55" s="6"/>
      <c r="R55" s="8"/>
    </row>
    <row r="56" spans="1:21" x14ac:dyDescent="0.15">
      <c r="A56" s="5"/>
      <c r="B56" s="6"/>
      <c r="C56" s="6"/>
      <c r="D56" s="6"/>
      <c r="E56" s="6"/>
      <c r="F56" s="6"/>
      <c r="G56" s="6"/>
      <c r="H56" s="6"/>
      <c r="I56" s="6"/>
      <c r="J56" s="6"/>
      <c r="K56" s="6"/>
      <c r="L56" s="6"/>
      <c r="M56" s="6"/>
      <c r="N56" s="6"/>
      <c r="O56" s="6"/>
      <c r="P56" s="6"/>
      <c r="Q56" s="6"/>
      <c r="R56" s="8"/>
    </row>
    <row r="57" spans="1:21" x14ac:dyDescent="0.15">
      <c r="A57" s="11"/>
      <c r="B57" s="12"/>
      <c r="C57" s="12"/>
      <c r="D57" s="12"/>
      <c r="E57" s="12"/>
      <c r="F57" s="12"/>
      <c r="G57" s="12"/>
      <c r="H57" s="12"/>
      <c r="I57" s="12"/>
      <c r="J57" s="12"/>
      <c r="K57" s="12"/>
      <c r="L57" s="12"/>
      <c r="M57" s="12"/>
      <c r="N57" s="12"/>
      <c r="O57" s="12"/>
      <c r="P57" s="12"/>
      <c r="Q57" s="12"/>
      <c r="R57" s="13"/>
    </row>
  </sheetData>
  <mergeCells count="7">
    <mergeCell ref="L45:O45"/>
    <mergeCell ref="F7:O8"/>
    <mergeCell ref="G14:K14"/>
    <mergeCell ref="G16:K16"/>
    <mergeCell ref="F20:I20"/>
    <mergeCell ref="K22:L22"/>
    <mergeCell ref="F27:I27"/>
  </mergeCells>
  <phoneticPr fontId="3"/>
  <dataValidations count="2">
    <dataValidation type="list" allowBlank="1" showInputMessage="1" showErrorMessage="1" sqref="U25" xr:uid="{FE745D58-9612-4481-A3A6-8F627D648F8D}">
      <formula1>"当初のみ,中間含む,なし"</formula1>
    </dataValidation>
    <dataValidation type="list" allowBlank="1" showInputMessage="1" showErrorMessage="1" sqref="U33" xr:uid="{E7F18E08-4AE7-460A-BBAB-9C6B960CC33B}">
      <formula1>"　,第1号　現金,第3号　金融機関,第4号　東日本保証,第5号　履行ボンド,第6号　履行保証保険"</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010E0-5468-4CFA-A68B-5886B13A4819}">
  <sheetPr>
    <tabColor rgb="FF00B0F0"/>
  </sheetPr>
  <dimension ref="A1:W57"/>
  <sheetViews>
    <sheetView topLeftCell="A19" workbookViewId="0">
      <selection activeCell="C38" sqref="C38"/>
    </sheetView>
  </sheetViews>
  <sheetFormatPr defaultColWidth="9" defaultRowHeight="13.5" x14ac:dyDescent="0.15"/>
  <cols>
    <col min="1" max="1" width="1.875" style="1" customWidth="1"/>
    <col min="2" max="2" width="2.375" style="1" customWidth="1"/>
    <col min="3" max="3" width="1.875" style="1" customWidth="1"/>
    <col min="4" max="4" width="15.625" style="1" customWidth="1"/>
    <col min="5" max="5" width="3" style="1" customWidth="1"/>
    <col min="6" max="6" width="4.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4" style="1" customWidth="1"/>
    <col min="17" max="17" width="8" style="1" customWidth="1"/>
    <col min="18" max="18" width="4.75" style="1" customWidth="1"/>
    <col min="19" max="19" width="9" style="1"/>
    <col min="20" max="20" width="10.75" style="1" customWidth="1"/>
    <col min="21" max="21" width="17.625" style="1" customWidth="1"/>
    <col min="22" max="16384" width="9" style="1"/>
  </cols>
  <sheetData>
    <row r="1" spans="1:21" x14ac:dyDescent="0.15">
      <c r="P1" s="1" t="s">
        <v>257</v>
      </c>
    </row>
    <row r="2" spans="1:21" x14ac:dyDescent="0.15">
      <c r="A2" s="2"/>
      <c r="B2" s="3"/>
      <c r="C2" s="3"/>
      <c r="D2" s="3"/>
      <c r="E2" s="3"/>
      <c r="F2" s="3"/>
      <c r="G2" s="3"/>
      <c r="H2" s="3"/>
      <c r="I2" s="3"/>
      <c r="J2" s="3"/>
      <c r="K2" s="3"/>
      <c r="L2" s="3"/>
      <c r="M2" s="3"/>
      <c r="N2" s="3"/>
      <c r="O2" s="3"/>
      <c r="P2" s="3"/>
      <c r="Q2" s="3"/>
      <c r="R2" s="4"/>
    </row>
    <row r="3" spans="1:21" x14ac:dyDescent="0.15">
      <c r="A3" s="5"/>
      <c r="B3" s="6"/>
      <c r="C3" s="6"/>
      <c r="D3" s="6"/>
      <c r="E3" s="6"/>
      <c r="F3" s="6"/>
      <c r="G3" s="6"/>
      <c r="H3" s="6"/>
      <c r="I3" s="6"/>
      <c r="J3" s="6"/>
      <c r="K3" s="6"/>
      <c r="L3" s="6"/>
      <c r="M3" s="6"/>
      <c r="N3" s="6"/>
      <c r="O3" s="6"/>
      <c r="P3" s="6"/>
      <c r="Q3" s="6"/>
      <c r="R3" s="8"/>
    </row>
    <row r="4" spans="1:21" ht="17.25" x14ac:dyDescent="0.15">
      <c r="A4" s="5"/>
      <c r="B4" s="6"/>
      <c r="C4" s="6"/>
      <c r="D4" s="6"/>
      <c r="E4" s="6"/>
      <c r="F4" s="6"/>
      <c r="G4" s="7" t="s">
        <v>123</v>
      </c>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6"/>
      <c r="R5" s="8"/>
    </row>
    <row r="6" spans="1:21" x14ac:dyDescent="0.15">
      <c r="A6" s="5"/>
      <c r="B6" s="6"/>
      <c r="C6" s="6"/>
      <c r="D6" s="6"/>
      <c r="E6" s="6"/>
      <c r="F6" s="6"/>
      <c r="G6" s="6"/>
      <c r="H6" s="6"/>
      <c r="I6" s="6"/>
      <c r="J6" s="6"/>
      <c r="K6" s="6"/>
      <c r="L6" s="6"/>
      <c r="M6" s="6"/>
      <c r="N6" s="6"/>
      <c r="O6" s="6"/>
      <c r="P6" s="6"/>
      <c r="Q6" s="91"/>
      <c r="R6" s="8"/>
      <c r="T6" s="24"/>
      <c r="U6" s="24"/>
    </row>
    <row r="7" spans="1:21" x14ac:dyDescent="0.15">
      <c r="A7" s="5"/>
      <c r="B7" s="6"/>
      <c r="C7" s="6"/>
      <c r="D7" s="6"/>
      <c r="E7" s="6"/>
      <c r="F7" s="6"/>
      <c r="G7" s="6"/>
      <c r="H7" s="6"/>
      <c r="I7" s="6"/>
      <c r="J7" s="6"/>
      <c r="K7" s="6"/>
      <c r="L7" s="6"/>
      <c r="M7" s="6"/>
      <c r="N7" s="6"/>
      <c r="O7" s="6"/>
      <c r="P7" s="6"/>
      <c r="Q7" s="91"/>
      <c r="R7" s="8"/>
    </row>
    <row r="8" spans="1:21" x14ac:dyDescent="0.15">
      <c r="A8" s="5"/>
      <c r="B8" s="6">
        <v>1</v>
      </c>
      <c r="C8" s="6"/>
      <c r="D8" s="9" t="s">
        <v>124</v>
      </c>
      <c r="E8" s="6"/>
      <c r="F8" s="94" t="str">
        <f>U8</f>
        <v>令和5年度　　西部農林事務所委託</v>
      </c>
      <c r="G8" s="94"/>
      <c r="H8" s="94"/>
      <c r="I8" s="94"/>
      <c r="J8" s="94"/>
      <c r="K8" s="94"/>
      <c r="L8" s="94"/>
      <c r="M8" s="94"/>
      <c r="N8" s="94"/>
      <c r="O8" s="94"/>
      <c r="P8" s="6"/>
      <c r="Q8" s="6"/>
      <c r="R8" s="8"/>
      <c r="T8" s="1" t="s">
        <v>37</v>
      </c>
      <c r="U8" s="79" t="s">
        <v>246</v>
      </c>
    </row>
    <row r="9" spans="1:21" x14ac:dyDescent="0.15">
      <c r="A9" s="5"/>
      <c r="B9" s="6"/>
      <c r="C9" s="6"/>
      <c r="D9" s="9"/>
      <c r="E9" s="6"/>
      <c r="F9" s="94"/>
      <c r="G9" s="94"/>
      <c r="H9" s="94"/>
      <c r="I9" s="94"/>
      <c r="J9" s="94"/>
      <c r="K9" s="94"/>
      <c r="L9" s="94"/>
      <c r="M9" s="94"/>
      <c r="N9" s="94"/>
      <c r="O9" s="94"/>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c r="C11" s="6"/>
      <c r="D11" s="9"/>
      <c r="E11" s="6"/>
      <c r="F11" s="6"/>
      <c r="G11" s="6"/>
      <c r="H11" s="6"/>
      <c r="I11" s="6"/>
      <c r="J11" s="6"/>
      <c r="K11" s="6"/>
      <c r="L11" s="6"/>
      <c r="M11" s="6"/>
      <c r="N11" s="6"/>
      <c r="O11" s="6"/>
      <c r="P11" s="6"/>
      <c r="Q11" s="6"/>
      <c r="R11" s="8"/>
    </row>
    <row r="12" spans="1:21" x14ac:dyDescent="0.15">
      <c r="A12" s="5"/>
      <c r="B12" s="6">
        <v>2</v>
      </c>
      <c r="C12" s="6"/>
      <c r="D12" s="9" t="s">
        <v>30</v>
      </c>
      <c r="E12" s="6"/>
      <c r="F12" s="6" t="str">
        <f>U12</f>
        <v>浜松市中区</v>
      </c>
      <c r="G12" s="6"/>
      <c r="H12" s="6"/>
      <c r="I12" s="6"/>
      <c r="J12" s="6"/>
      <c r="K12" s="6"/>
      <c r="L12" s="6"/>
      <c r="M12" s="6"/>
      <c r="N12" s="6"/>
      <c r="O12" s="6"/>
      <c r="P12" s="6"/>
      <c r="Q12" s="6"/>
      <c r="R12" s="8"/>
      <c r="T12" s="1" t="s">
        <v>30</v>
      </c>
      <c r="U12" s="79" t="s">
        <v>194</v>
      </c>
    </row>
    <row r="13" spans="1:21" x14ac:dyDescent="0.15">
      <c r="A13" s="5"/>
      <c r="B13" s="6"/>
      <c r="C13" s="6"/>
      <c r="D13" s="9"/>
      <c r="E13" s="6"/>
      <c r="F13" s="6"/>
      <c r="G13" s="6"/>
      <c r="H13" s="6"/>
      <c r="I13" s="6"/>
      <c r="J13" s="6"/>
      <c r="K13" s="6"/>
      <c r="L13" s="6"/>
      <c r="M13" s="6"/>
      <c r="N13" s="6"/>
      <c r="O13" s="6"/>
      <c r="P13" s="6"/>
      <c r="Q13" s="6"/>
      <c r="R13" s="8"/>
    </row>
    <row r="14" spans="1:21" x14ac:dyDescent="0.15">
      <c r="A14" s="5"/>
      <c r="B14" s="6"/>
      <c r="C14" s="6"/>
      <c r="D14" s="9"/>
      <c r="E14" s="6"/>
      <c r="F14" s="6"/>
      <c r="G14" s="6"/>
      <c r="H14" s="6"/>
      <c r="I14" s="6"/>
      <c r="J14" s="6"/>
      <c r="K14" s="6"/>
      <c r="L14" s="6"/>
      <c r="M14" s="6"/>
      <c r="N14" s="6"/>
      <c r="O14" s="6"/>
      <c r="P14" s="6"/>
      <c r="Q14" s="6"/>
      <c r="R14" s="8"/>
    </row>
    <row r="15" spans="1:21" x14ac:dyDescent="0.15">
      <c r="A15" s="5"/>
      <c r="B15" s="6"/>
      <c r="C15" s="6"/>
      <c r="D15" s="6"/>
      <c r="E15" s="6"/>
      <c r="F15" s="6"/>
      <c r="G15" s="6"/>
      <c r="H15" s="6"/>
      <c r="I15" s="6"/>
      <c r="J15" s="6"/>
      <c r="K15" s="6"/>
      <c r="L15" s="6"/>
      <c r="M15" s="6"/>
      <c r="N15" s="6"/>
      <c r="O15" s="6"/>
      <c r="P15" s="6"/>
      <c r="Q15" s="6"/>
      <c r="R15" s="8"/>
    </row>
    <row r="16" spans="1:21" x14ac:dyDescent="0.15">
      <c r="A16" s="5"/>
      <c r="B16" s="6">
        <v>3</v>
      </c>
      <c r="C16" s="6"/>
      <c r="D16" s="9" t="s">
        <v>104</v>
      </c>
      <c r="E16" s="6"/>
      <c r="F16" s="6"/>
      <c r="G16" s="95"/>
      <c r="H16" s="96"/>
      <c r="I16" s="96"/>
      <c r="J16" s="96"/>
      <c r="K16" s="96"/>
      <c r="L16" s="6"/>
      <c r="M16" s="6"/>
      <c r="N16" s="6"/>
      <c r="O16" s="6"/>
      <c r="P16" s="6"/>
      <c r="Q16" s="6"/>
      <c r="R16" s="8"/>
      <c r="T16" s="24"/>
      <c r="U16" s="32"/>
    </row>
    <row r="17" spans="1:22" x14ac:dyDescent="0.15">
      <c r="A17" s="5"/>
      <c r="B17" s="6"/>
      <c r="C17" s="6"/>
      <c r="D17" s="9"/>
      <c r="E17" s="6"/>
      <c r="F17" s="6"/>
      <c r="G17" s="6"/>
      <c r="H17" s="6"/>
      <c r="I17" s="6"/>
      <c r="J17" s="6"/>
      <c r="K17" s="6"/>
      <c r="L17" s="6"/>
      <c r="M17" s="6"/>
      <c r="N17" s="6"/>
      <c r="O17" s="6"/>
      <c r="P17" s="6"/>
      <c r="Q17" s="6"/>
      <c r="R17" s="8"/>
      <c r="T17" s="1" t="s">
        <v>109</v>
      </c>
      <c r="U17" s="79" t="s">
        <v>110</v>
      </c>
      <c r="V17" s="1" t="s">
        <v>157</v>
      </c>
    </row>
    <row r="18" spans="1:22" x14ac:dyDescent="0.15">
      <c r="A18" s="5"/>
      <c r="B18" s="107" t="s">
        <v>105</v>
      </c>
      <c r="C18" s="107"/>
      <c r="D18" s="108" t="s">
        <v>32</v>
      </c>
      <c r="E18" s="108"/>
      <c r="F18" s="110" t="str">
        <f>IF(U17="変更なし","",U17)</f>
        <v/>
      </c>
      <c r="G18" s="110"/>
      <c r="H18" s="109" t="str">
        <f>IF(U17="変更なし",U17,U18)</f>
        <v>変更なし</v>
      </c>
      <c r="I18" s="109"/>
      <c r="J18" s="109"/>
      <c r="K18" s="109"/>
      <c r="L18" s="6" t="str">
        <f>IF(U17="変更なし","","-")</f>
        <v/>
      </c>
      <c r="M18" s="6"/>
      <c r="N18" s="6"/>
      <c r="O18" s="6"/>
      <c r="P18" s="6"/>
      <c r="Q18" s="6"/>
      <c r="R18" s="8"/>
      <c r="T18" s="1" t="s">
        <v>107</v>
      </c>
      <c r="U18" s="81">
        <v>1250000</v>
      </c>
    </row>
    <row r="19" spans="1:22" x14ac:dyDescent="0.15">
      <c r="A19" s="5"/>
      <c r="B19" s="6"/>
      <c r="C19" s="6"/>
      <c r="D19" s="9"/>
      <c r="E19" s="6"/>
      <c r="F19" s="86"/>
      <c r="G19" s="86"/>
      <c r="H19" s="86"/>
      <c r="I19" s="86"/>
      <c r="J19" s="6"/>
      <c r="K19" s="6"/>
      <c r="L19" s="6"/>
      <c r="M19" s="6"/>
      <c r="N19" s="6"/>
      <c r="O19" s="6"/>
      <c r="P19" s="6"/>
      <c r="Q19" s="6"/>
      <c r="R19" s="8"/>
      <c r="T19" s="1" t="s">
        <v>108</v>
      </c>
    </row>
    <row r="20" spans="1:22" x14ac:dyDescent="0.15">
      <c r="A20" s="5"/>
      <c r="B20" s="6"/>
      <c r="C20" s="6" t="s">
        <v>7</v>
      </c>
      <c r="D20" s="6"/>
      <c r="E20" s="6"/>
      <c r="F20" s="6"/>
      <c r="G20" s="6"/>
      <c r="H20" s="6"/>
      <c r="I20" s="6"/>
      <c r="J20" s="6"/>
      <c r="K20" s="106" t="str">
        <f>IF(U17="変更なし","",ROUNDUP(H18/110*10,0))</f>
        <v/>
      </c>
      <c r="L20" s="106"/>
      <c r="M20" s="6" t="s">
        <v>10</v>
      </c>
      <c r="N20" s="6" t="s">
        <v>25</v>
      </c>
      <c r="O20" s="6"/>
      <c r="P20" s="6"/>
      <c r="Q20" s="6"/>
      <c r="R20" s="8"/>
      <c r="T20" s="24"/>
      <c r="U20" s="33"/>
    </row>
    <row r="21" spans="1:22" x14ac:dyDescent="0.15">
      <c r="A21" s="5"/>
      <c r="B21" s="6"/>
      <c r="C21" s="6"/>
      <c r="D21" s="6"/>
      <c r="E21" s="6"/>
      <c r="F21" s="6"/>
      <c r="G21" s="6"/>
      <c r="H21" s="6"/>
      <c r="I21" s="6"/>
      <c r="J21" s="6"/>
      <c r="K21" s="6"/>
      <c r="L21" s="6"/>
      <c r="M21" s="6"/>
      <c r="N21" s="6"/>
      <c r="O21" s="6"/>
      <c r="P21" s="6"/>
      <c r="Q21" s="6"/>
      <c r="R21" s="8"/>
    </row>
    <row r="22" spans="1:22" x14ac:dyDescent="0.15">
      <c r="A22" s="5"/>
      <c r="B22" s="6"/>
      <c r="C22" s="6"/>
      <c r="D22" s="6"/>
      <c r="E22" s="6"/>
      <c r="F22" s="6"/>
      <c r="G22" s="6"/>
      <c r="H22" s="6"/>
      <c r="I22" s="6"/>
      <c r="J22" s="6"/>
      <c r="K22" s="6"/>
      <c r="L22" s="6"/>
      <c r="M22" s="6"/>
      <c r="N22" s="6"/>
      <c r="O22" s="6"/>
      <c r="P22" s="6"/>
      <c r="Q22" s="6"/>
      <c r="R22" s="8"/>
      <c r="T22" s="1" t="s">
        <v>164</v>
      </c>
      <c r="U22" s="79" t="s">
        <v>113</v>
      </c>
      <c r="V22" s="1" t="s">
        <v>157</v>
      </c>
    </row>
    <row r="23" spans="1:22" ht="13.5" customHeight="1" x14ac:dyDescent="0.15">
      <c r="A23" s="5"/>
      <c r="B23" s="107" t="s">
        <v>106</v>
      </c>
      <c r="C23" s="107"/>
      <c r="D23" s="108" t="s">
        <v>125</v>
      </c>
      <c r="E23" s="108"/>
      <c r="F23" s="6"/>
      <c r="G23" s="6"/>
      <c r="H23" s="111">
        <f>IF(U22="なし","変更なし",U23)</f>
        <v>43920</v>
      </c>
      <c r="I23" s="111"/>
      <c r="J23" s="111"/>
      <c r="K23" s="111"/>
      <c r="L23" s="35" t="str">
        <f>IF(U22="あり","まで延長する。","")</f>
        <v>まで延長する。</v>
      </c>
      <c r="M23" s="34"/>
      <c r="N23" s="34"/>
      <c r="O23" s="6"/>
      <c r="P23" s="6"/>
      <c r="Q23" s="6"/>
      <c r="R23" s="8"/>
      <c r="T23" s="1" t="s">
        <v>165</v>
      </c>
      <c r="U23" s="80">
        <v>43920</v>
      </c>
    </row>
    <row r="24" spans="1:22" x14ac:dyDescent="0.15">
      <c r="A24" s="5"/>
      <c r="B24" s="6"/>
      <c r="C24" s="6"/>
      <c r="D24" s="6"/>
      <c r="E24" s="6"/>
      <c r="F24" s="6"/>
      <c r="G24" s="6"/>
      <c r="H24" s="6"/>
      <c r="I24" s="6"/>
      <c r="J24" s="6"/>
      <c r="K24" s="6"/>
      <c r="L24" s="6"/>
      <c r="M24" s="6"/>
      <c r="N24" s="6"/>
      <c r="O24" s="6"/>
      <c r="P24" s="6"/>
      <c r="Q24" s="6"/>
      <c r="R24" s="8"/>
      <c r="U24" s="22"/>
    </row>
    <row r="25" spans="1:22" x14ac:dyDescent="0.15">
      <c r="A25" s="5"/>
      <c r="B25" s="6"/>
      <c r="C25" s="6"/>
      <c r="D25" s="6"/>
      <c r="E25" s="6"/>
      <c r="F25" s="6"/>
      <c r="G25" s="6"/>
      <c r="H25" s="6"/>
      <c r="I25" s="6"/>
      <c r="J25" s="6"/>
      <c r="K25" s="6"/>
      <c r="L25" s="6"/>
      <c r="M25" s="6"/>
      <c r="N25" s="6"/>
      <c r="O25" s="6"/>
      <c r="P25" s="6"/>
      <c r="Q25" s="6"/>
      <c r="R25" s="8"/>
    </row>
    <row r="26" spans="1:22" x14ac:dyDescent="0.15">
      <c r="A26" s="5"/>
      <c r="B26" s="107" t="s">
        <v>114</v>
      </c>
      <c r="C26" s="107"/>
      <c r="D26" s="108" t="s">
        <v>126</v>
      </c>
      <c r="E26" s="108"/>
      <c r="F26" s="6"/>
      <c r="G26" s="6"/>
      <c r="H26" s="6" t="str">
        <f>IF(U26="なし","変更なし","別添設計書、図面の通り")</f>
        <v>別添設計書、図面の通り</v>
      </c>
      <c r="I26" s="6"/>
      <c r="J26" s="6"/>
      <c r="K26" s="6"/>
      <c r="L26" s="6"/>
      <c r="M26" s="6"/>
      <c r="N26" s="6"/>
      <c r="O26" s="6"/>
      <c r="P26" s="6"/>
      <c r="Q26" s="6"/>
      <c r="R26" s="8"/>
      <c r="T26" s="1" t="s">
        <v>116</v>
      </c>
      <c r="U26" s="79" t="s">
        <v>113</v>
      </c>
      <c r="V26" s="1" t="s">
        <v>157</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107" t="s">
        <v>118</v>
      </c>
      <c r="C29" s="107"/>
      <c r="D29" s="108" t="s">
        <v>117</v>
      </c>
      <c r="E29" s="108"/>
      <c r="F29" s="6"/>
      <c r="G29" s="6"/>
      <c r="H29" s="113"/>
      <c r="I29" s="114"/>
      <c r="J29" s="114"/>
      <c r="K29" s="114"/>
      <c r="L29" s="114"/>
      <c r="M29" s="114"/>
      <c r="N29" s="114"/>
      <c r="O29" s="114"/>
      <c r="P29" s="114"/>
      <c r="Q29" s="114"/>
      <c r="R29" s="8"/>
      <c r="T29" s="1" t="s">
        <v>159</v>
      </c>
      <c r="U29" s="1" t="s">
        <v>166</v>
      </c>
    </row>
    <row r="30" spans="1:22" x14ac:dyDescent="0.15">
      <c r="A30" s="5"/>
      <c r="B30" s="6"/>
      <c r="C30" s="6"/>
      <c r="D30" s="6"/>
      <c r="E30" s="6"/>
      <c r="F30" s="6"/>
      <c r="G30" s="6"/>
      <c r="H30" s="114"/>
      <c r="I30" s="114"/>
      <c r="J30" s="114"/>
      <c r="K30" s="114"/>
      <c r="L30" s="114"/>
      <c r="M30" s="114"/>
      <c r="N30" s="114"/>
      <c r="O30" s="114"/>
      <c r="P30" s="114"/>
      <c r="Q30" s="114"/>
      <c r="R30" s="8"/>
    </row>
    <row r="31" spans="1:22" x14ac:dyDescent="0.15">
      <c r="A31" s="5"/>
      <c r="B31" s="6"/>
      <c r="C31" s="6"/>
      <c r="D31" s="6"/>
      <c r="E31" s="6"/>
      <c r="F31" s="6"/>
      <c r="G31" s="6"/>
      <c r="H31" s="114"/>
      <c r="I31" s="114"/>
      <c r="J31" s="114"/>
      <c r="K31" s="114"/>
      <c r="L31" s="114"/>
      <c r="M31" s="114"/>
      <c r="N31" s="114"/>
      <c r="O31" s="114"/>
      <c r="P31" s="114"/>
      <c r="Q31" s="114"/>
      <c r="R31" s="8"/>
    </row>
    <row r="32" spans="1:22" x14ac:dyDescent="0.15">
      <c r="A32" s="5"/>
      <c r="B32" s="6"/>
      <c r="C32" s="6"/>
      <c r="D32" s="6"/>
      <c r="E32" s="6"/>
      <c r="F32" s="6"/>
      <c r="G32" s="6"/>
      <c r="H32" s="114"/>
      <c r="I32" s="114"/>
      <c r="J32" s="114"/>
      <c r="K32" s="114"/>
      <c r="L32" s="114"/>
      <c r="M32" s="114"/>
      <c r="N32" s="114"/>
      <c r="O32" s="114"/>
      <c r="P32" s="114"/>
      <c r="Q32" s="114"/>
      <c r="R32" s="8"/>
    </row>
    <row r="33" spans="1:23" x14ac:dyDescent="0.15">
      <c r="A33" s="5"/>
      <c r="B33" s="6"/>
      <c r="C33" s="6"/>
      <c r="D33" s="6"/>
      <c r="E33" s="6"/>
      <c r="F33" s="6"/>
      <c r="G33" s="6"/>
      <c r="H33" s="6"/>
      <c r="I33" s="6"/>
      <c r="J33" s="6"/>
      <c r="K33" s="6"/>
      <c r="L33" s="6"/>
      <c r="M33" s="6"/>
      <c r="N33" s="6"/>
      <c r="O33" s="6"/>
      <c r="P33" s="6"/>
      <c r="Q33" s="6"/>
      <c r="R33" s="8"/>
    </row>
    <row r="34" spans="1:23" x14ac:dyDescent="0.15">
      <c r="A34" s="5"/>
      <c r="B34" s="6"/>
      <c r="C34" s="6"/>
      <c r="D34" s="6"/>
      <c r="E34" s="6"/>
      <c r="F34" s="6"/>
      <c r="G34" s="6"/>
      <c r="H34" s="6"/>
      <c r="I34" s="6"/>
      <c r="J34" s="6"/>
      <c r="K34" s="6"/>
      <c r="L34" s="6"/>
      <c r="M34" s="6"/>
      <c r="N34" s="6"/>
      <c r="O34" s="6"/>
      <c r="P34" s="6"/>
      <c r="Q34" s="6"/>
      <c r="R34" s="8"/>
    </row>
    <row r="35" spans="1:23" x14ac:dyDescent="0.15">
      <c r="A35" s="5"/>
      <c r="B35" s="6"/>
      <c r="C35" s="6"/>
      <c r="D35" s="6"/>
      <c r="E35" s="6"/>
      <c r="F35" s="6"/>
      <c r="G35" s="6"/>
      <c r="H35" s="6"/>
      <c r="I35" s="6"/>
      <c r="J35" s="6"/>
      <c r="K35" s="6"/>
      <c r="L35" s="6"/>
      <c r="M35" s="6"/>
      <c r="N35" s="6"/>
      <c r="O35" s="6"/>
      <c r="P35" s="6"/>
      <c r="Q35" s="6"/>
      <c r="R35" s="8"/>
    </row>
    <row r="36" spans="1:23" x14ac:dyDescent="0.15">
      <c r="A36" s="5"/>
      <c r="B36" s="6"/>
      <c r="D36" s="6" t="s">
        <v>119</v>
      </c>
      <c r="E36" s="112">
        <f>U36</f>
        <v>43750</v>
      </c>
      <c r="F36" s="112"/>
      <c r="G36" s="112"/>
      <c r="H36" s="112"/>
      <c r="I36" s="112"/>
      <c r="J36" s="6" t="s">
        <v>127</v>
      </c>
      <c r="K36" s="6"/>
      <c r="L36" s="6"/>
      <c r="M36" s="6"/>
      <c r="N36" s="6"/>
      <c r="O36" s="6"/>
      <c r="P36" s="6"/>
      <c r="Q36" s="6"/>
      <c r="R36" s="8"/>
      <c r="T36" s="1" t="s">
        <v>132</v>
      </c>
      <c r="U36" s="80">
        <v>43750</v>
      </c>
    </row>
    <row r="37" spans="1:23" x14ac:dyDescent="0.15">
      <c r="A37" s="5"/>
      <c r="B37" s="6"/>
      <c r="C37" s="6" t="s">
        <v>258</v>
      </c>
      <c r="D37" s="6"/>
      <c r="E37" s="6"/>
      <c r="F37" s="6"/>
      <c r="G37" s="6"/>
      <c r="H37" s="6"/>
      <c r="I37" s="6"/>
      <c r="J37" s="6"/>
      <c r="K37" s="6"/>
      <c r="L37" s="6"/>
      <c r="M37" s="6"/>
      <c r="N37" s="6"/>
      <c r="O37" s="6"/>
      <c r="P37" s="6"/>
      <c r="Q37" s="6"/>
      <c r="R37" s="8"/>
    </row>
    <row r="38" spans="1:23" x14ac:dyDescent="0.15">
      <c r="A38" s="5"/>
      <c r="C38" s="6" t="s">
        <v>255</v>
      </c>
      <c r="D38" s="6"/>
      <c r="E38" s="6"/>
      <c r="F38" s="6"/>
      <c r="G38" s="6"/>
      <c r="H38" s="6"/>
      <c r="I38" s="6"/>
      <c r="J38" s="6"/>
      <c r="K38" s="6"/>
      <c r="L38" s="6"/>
      <c r="M38" s="6"/>
      <c r="N38" s="6"/>
      <c r="O38" s="6"/>
      <c r="P38" s="6"/>
      <c r="Q38" s="6"/>
      <c r="R38" s="8"/>
    </row>
    <row r="39" spans="1:23" x14ac:dyDescent="0.15">
      <c r="A39" s="5"/>
      <c r="B39" s="6"/>
      <c r="C39" s="1" t="s">
        <v>253</v>
      </c>
      <c r="D39" s="6"/>
      <c r="E39" s="6"/>
      <c r="F39" s="6"/>
      <c r="G39" s="6"/>
      <c r="H39" s="6"/>
      <c r="I39" s="6"/>
      <c r="J39" s="6"/>
      <c r="K39" s="6"/>
      <c r="L39" s="6"/>
      <c r="M39" s="6"/>
      <c r="N39" s="6"/>
      <c r="O39" s="6"/>
      <c r="P39" s="6"/>
      <c r="Q39" s="6"/>
      <c r="R39" s="8"/>
    </row>
    <row r="40" spans="1:23" x14ac:dyDescent="0.15">
      <c r="A40" s="5"/>
      <c r="B40" s="6"/>
      <c r="C40" s="6"/>
      <c r="D40" s="6"/>
      <c r="E40" s="6"/>
      <c r="F40" s="6"/>
      <c r="G40" s="6"/>
      <c r="H40" s="6"/>
      <c r="I40" s="6"/>
      <c r="J40" s="6"/>
      <c r="K40" s="6"/>
      <c r="L40" s="6"/>
      <c r="M40" s="6"/>
      <c r="N40" s="6"/>
      <c r="O40" s="6"/>
      <c r="P40" s="6"/>
      <c r="Q40" s="6"/>
      <c r="R40" s="8"/>
    </row>
    <row r="41" spans="1:23" x14ac:dyDescent="0.15">
      <c r="A41" s="5"/>
      <c r="B41" s="6"/>
      <c r="C41" s="6"/>
      <c r="D41" s="6"/>
      <c r="E41" s="6"/>
      <c r="F41" s="6"/>
      <c r="G41" s="6"/>
      <c r="H41" s="6"/>
      <c r="I41" s="6"/>
      <c r="J41" s="6"/>
      <c r="K41" s="6"/>
      <c r="L41" s="6"/>
      <c r="M41" s="6"/>
      <c r="N41" s="6"/>
      <c r="O41" s="6"/>
      <c r="P41" s="6"/>
      <c r="Q41" s="6"/>
      <c r="R41" s="8"/>
    </row>
    <row r="42" spans="1:23" x14ac:dyDescent="0.15">
      <c r="A42" s="5"/>
      <c r="B42" s="6"/>
      <c r="C42" s="6"/>
      <c r="D42" s="6"/>
      <c r="E42" s="6"/>
      <c r="F42" s="6"/>
      <c r="G42" s="6"/>
      <c r="H42" s="6"/>
      <c r="I42" s="6"/>
      <c r="J42" s="6"/>
      <c r="K42" s="6"/>
      <c r="L42" s="6"/>
      <c r="M42" s="6"/>
      <c r="N42" s="6"/>
      <c r="O42" s="6"/>
      <c r="P42" s="6"/>
      <c r="Q42" s="6"/>
      <c r="R42" s="8"/>
    </row>
    <row r="43" spans="1:23" x14ac:dyDescent="0.15">
      <c r="A43" s="5"/>
      <c r="B43" s="6"/>
      <c r="C43" s="6"/>
      <c r="D43" s="6"/>
      <c r="E43" s="6"/>
      <c r="F43" s="6"/>
      <c r="G43" s="6"/>
      <c r="H43" s="6"/>
      <c r="I43" s="6"/>
      <c r="J43" s="6"/>
      <c r="K43" s="6"/>
      <c r="L43" s="6"/>
      <c r="M43" s="6"/>
      <c r="N43" s="6"/>
      <c r="O43" s="6"/>
      <c r="P43" s="6"/>
      <c r="Q43" s="6"/>
      <c r="R43" s="8"/>
    </row>
    <row r="44" spans="1:23" x14ac:dyDescent="0.15">
      <c r="A44" s="5"/>
      <c r="B44" s="6"/>
      <c r="C44" s="6"/>
      <c r="D44" s="6"/>
      <c r="E44" s="6"/>
      <c r="F44" s="6"/>
      <c r="G44" s="6"/>
      <c r="H44" s="6"/>
      <c r="I44" s="6"/>
      <c r="J44" s="6"/>
      <c r="K44" s="6"/>
      <c r="L44" s="6"/>
      <c r="M44" s="6"/>
      <c r="N44" s="6"/>
      <c r="O44" s="6"/>
      <c r="P44" s="6"/>
      <c r="Q44" s="6"/>
      <c r="R44" s="8"/>
    </row>
    <row r="45" spans="1:23" x14ac:dyDescent="0.15">
      <c r="A45" s="5"/>
      <c r="B45" s="6"/>
      <c r="C45" s="6"/>
      <c r="D45" s="6"/>
      <c r="E45" s="6"/>
      <c r="F45" s="6"/>
      <c r="G45" s="6"/>
      <c r="H45" s="6"/>
      <c r="I45" s="6"/>
      <c r="J45" s="6"/>
      <c r="K45" s="6"/>
      <c r="L45" s="6"/>
      <c r="M45" s="6"/>
      <c r="N45" s="6"/>
      <c r="O45" s="6"/>
      <c r="P45" s="6"/>
      <c r="Q45" s="6"/>
      <c r="R45" s="8"/>
    </row>
    <row r="46" spans="1:23" x14ac:dyDescent="0.15">
      <c r="A46" s="5"/>
      <c r="B46" s="6"/>
      <c r="C46" s="6"/>
      <c r="D46" s="6"/>
      <c r="E46" s="6"/>
      <c r="F46" s="6"/>
      <c r="G46" s="6"/>
      <c r="H46" s="6"/>
      <c r="I46" s="6"/>
      <c r="J46" s="6"/>
      <c r="K46" s="6"/>
      <c r="L46" s="93">
        <f>U46</f>
        <v>45021</v>
      </c>
      <c r="M46" s="93"/>
      <c r="N46" s="93"/>
      <c r="O46" s="93"/>
      <c r="P46" s="87"/>
      <c r="Q46" s="6"/>
      <c r="R46" s="8"/>
      <c r="T46" s="1" t="s">
        <v>122</v>
      </c>
      <c r="U46" s="80">
        <v>45021</v>
      </c>
      <c r="W46" s="70"/>
    </row>
    <row r="47" spans="1:23" x14ac:dyDescent="0.15">
      <c r="A47" s="5"/>
      <c r="B47" s="6"/>
      <c r="C47" s="6"/>
      <c r="D47" s="6"/>
      <c r="E47" s="6"/>
      <c r="F47" s="6"/>
      <c r="G47" s="6"/>
      <c r="H47" s="6"/>
      <c r="I47" s="6"/>
      <c r="J47" s="6"/>
      <c r="K47" s="6"/>
      <c r="L47" s="6"/>
      <c r="M47" s="6"/>
      <c r="O47" s="6"/>
      <c r="P47" s="6"/>
      <c r="Q47" s="6"/>
      <c r="R47" s="8"/>
      <c r="W47" s="70"/>
    </row>
    <row r="48" spans="1:23" x14ac:dyDescent="0.15">
      <c r="A48" s="5"/>
      <c r="B48" s="6"/>
      <c r="C48" s="6"/>
      <c r="D48" s="6"/>
      <c r="E48" s="6"/>
      <c r="F48" s="6"/>
      <c r="G48" s="6"/>
      <c r="H48" s="6"/>
      <c r="I48" s="6"/>
      <c r="J48" s="6"/>
      <c r="K48" s="6"/>
      <c r="L48" s="6"/>
      <c r="M48" s="6"/>
      <c r="N48" s="6"/>
      <c r="O48" s="6"/>
      <c r="P48" s="6"/>
      <c r="Q48" s="6"/>
      <c r="R48" s="8"/>
    </row>
    <row r="49" spans="1:21" x14ac:dyDescent="0.15">
      <c r="A49" s="5"/>
      <c r="B49" s="6"/>
      <c r="C49" s="6"/>
      <c r="D49" s="6"/>
      <c r="E49" s="6"/>
      <c r="F49" s="6"/>
      <c r="G49" s="6"/>
      <c r="H49" s="6"/>
      <c r="I49" s="6"/>
      <c r="J49" s="6"/>
      <c r="K49" s="6"/>
      <c r="L49" s="6"/>
      <c r="M49" s="6"/>
      <c r="N49" s="6"/>
      <c r="O49" s="6"/>
      <c r="P49" s="6"/>
      <c r="Q49" s="6"/>
      <c r="R49" s="8"/>
    </row>
    <row r="50" spans="1:21" x14ac:dyDescent="0.15">
      <c r="A50" s="5"/>
      <c r="B50" s="6"/>
      <c r="C50" s="6"/>
      <c r="D50" s="6"/>
      <c r="E50" s="6"/>
      <c r="F50" s="6"/>
      <c r="G50" s="6"/>
      <c r="H50" s="6" t="s">
        <v>19</v>
      </c>
      <c r="I50" s="6"/>
      <c r="J50" s="10" t="s">
        <v>20</v>
      </c>
      <c r="L50" s="6"/>
      <c r="M50" s="6"/>
      <c r="N50" s="6"/>
      <c r="O50" s="6" t="str">
        <f>U50</f>
        <v>増田　浩章</v>
      </c>
      <c r="P50" s="6"/>
      <c r="Q50" s="6"/>
      <c r="R50" s="8"/>
      <c r="T50" s="1" t="s">
        <v>176</v>
      </c>
      <c r="U50" s="1" t="s">
        <v>254</v>
      </c>
    </row>
    <row r="51" spans="1:21" x14ac:dyDescent="0.15">
      <c r="A51" s="5"/>
      <c r="B51" s="6"/>
      <c r="C51" s="6"/>
      <c r="D51" s="6"/>
      <c r="E51" s="6"/>
      <c r="F51" s="6"/>
      <c r="G51" s="6"/>
      <c r="H51" s="6"/>
      <c r="I51" s="6"/>
      <c r="J51" s="10"/>
      <c r="L51" s="6"/>
      <c r="M51" s="6"/>
      <c r="N51" s="6"/>
      <c r="O51" s="6"/>
      <c r="P51" s="6"/>
      <c r="Q51" s="6"/>
      <c r="R51" s="8"/>
    </row>
    <row r="52" spans="1:21" x14ac:dyDescent="0.15">
      <c r="A52" s="5"/>
      <c r="B52" s="6"/>
      <c r="C52" s="6"/>
      <c r="D52" s="6"/>
      <c r="E52" s="6"/>
      <c r="F52" s="6"/>
      <c r="G52" s="6"/>
      <c r="H52" s="6"/>
      <c r="I52" s="6"/>
      <c r="J52" s="10"/>
      <c r="L52" s="6"/>
      <c r="M52" s="6"/>
      <c r="N52" s="6"/>
      <c r="O52" s="6"/>
      <c r="P52" s="6"/>
      <c r="Q52" s="6"/>
      <c r="R52" s="8"/>
    </row>
    <row r="53" spans="1:21" x14ac:dyDescent="0.15">
      <c r="A53" s="5"/>
      <c r="B53" s="6"/>
      <c r="C53" s="6"/>
      <c r="D53" s="6"/>
      <c r="E53" s="6"/>
      <c r="F53" s="6"/>
      <c r="G53" s="6"/>
      <c r="H53" s="6" t="s">
        <v>21</v>
      </c>
      <c r="I53" s="6"/>
      <c r="J53" s="10" t="s">
        <v>22</v>
      </c>
      <c r="L53" s="83"/>
      <c r="M53" s="83"/>
      <c r="N53" s="83"/>
      <c r="O53" s="83"/>
      <c r="P53" s="83"/>
      <c r="Q53" s="83"/>
      <c r="R53" s="8"/>
    </row>
    <row r="54" spans="1:21" x14ac:dyDescent="0.15">
      <c r="A54" s="5"/>
      <c r="B54" s="6"/>
      <c r="C54" s="6"/>
      <c r="D54" s="6"/>
      <c r="E54" s="6"/>
      <c r="F54" s="6"/>
      <c r="G54" s="6"/>
      <c r="H54" s="6"/>
      <c r="I54" s="6"/>
      <c r="J54" s="10" t="s">
        <v>23</v>
      </c>
      <c r="L54" s="83"/>
      <c r="M54" s="83"/>
      <c r="N54" s="83"/>
      <c r="O54" s="83"/>
      <c r="P54" s="83"/>
      <c r="Q54" s="83"/>
      <c r="R54" s="8"/>
    </row>
    <row r="55" spans="1:21" x14ac:dyDescent="0.15">
      <c r="A55" s="5"/>
      <c r="B55" s="6"/>
      <c r="C55" s="6"/>
      <c r="D55" s="6"/>
      <c r="E55" s="6"/>
      <c r="F55" s="6"/>
      <c r="G55" s="6"/>
      <c r="H55" s="6"/>
      <c r="I55" s="6"/>
      <c r="J55" s="10" t="s">
        <v>24</v>
      </c>
      <c r="L55" s="83"/>
      <c r="M55" s="83"/>
      <c r="N55" s="83"/>
      <c r="O55" s="83"/>
      <c r="P55" s="83"/>
      <c r="Q55" s="83"/>
      <c r="R55" s="8"/>
    </row>
    <row r="56" spans="1:21" x14ac:dyDescent="0.15">
      <c r="A56" s="5"/>
      <c r="B56" s="6"/>
      <c r="C56" s="6"/>
      <c r="D56" s="6"/>
      <c r="E56" s="6"/>
      <c r="F56" s="6"/>
      <c r="G56" s="6"/>
      <c r="H56" s="6"/>
      <c r="I56" s="6"/>
      <c r="J56" s="6"/>
      <c r="K56" s="6"/>
      <c r="L56" s="6"/>
      <c r="M56" s="6"/>
      <c r="N56" s="6"/>
      <c r="O56" s="6"/>
      <c r="P56" s="6"/>
      <c r="Q56" s="6"/>
      <c r="R56" s="8"/>
    </row>
    <row r="57" spans="1:21" x14ac:dyDescent="0.15">
      <c r="A57" s="11"/>
      <c r="B57" s="12"/>
      <c r="C57" s="12"/>
      <c r="D57" s="12"/>
      <c r="E57" s="12"/>
      <c r="F57" s="12"/>
      <c r="G57" s="12"/>
      <c r="H57" s="12"/>
      <c r="I57" s="12"/>
      <c r="J57" s="12"/>
      <c r="K57" s="12"/>
      <c r="L57" s="12"/>
      <c r="M57" s="12"/>
      <c r="N57" s="12"/>
      <c r="O57" s="12"/>
      <c r="P57" s="12"/>
      <c r="Q57" s="12"/>
      <c r="R57" s="13"/>
    </row>
  </sheetData>
  <mergeCells count="17">
    <mergeCell ref="F8:O9"/>
    <mergeCell ref="G16:K16"/>
    <mergeCell ref="B18:C18"/>
    <mergeCell ref="D18:E18"/>
    <mergeCell ref="F18:G18"/>
    <mergeCell ref="H18:K18"/>
    <mergeCell ref="K20:L20"/>
    <mergeCell ref="B23:C23"/>
    <mergeCell ref="D23:E23"/>
    <mergeCell ref="H23:K23"/>
    <mergeCell ref="B26:C26"/>
    <mergeCell ref="D26:E26"/>
    <mergeCell ref="B29:C29"/>
    <mergeCell ref="D29:E29"/>
    <mergeCell ref="H29:Q32"/>
    <mergeCell ref="E36:I36"/>
    <mergeCell ref="L46:O46"/>
  </mergeCells>
  <phoneticPr fontId="3"/>
  <dataValidations count="3">
    <dataValidation type="list" allowBlank="1" showInputMessage="1" showErrorMessage="1" sqref="U20" xr:uid="{089AB4C9-8573-44E6-BFA4-73F404F149F7}">
      <formula1>"8%,10％"</formula1>
    </dataValidation>
    <dataValidation type="list" allowBlank="1" showInputMessage="1" showErrorMessage="1" sqref="U17" xr:uid="{66339998-34CE-4CAA-BA09-22F5EF618E57}">
      <formula1>"　,変更なし,増額,減額"</formula1>
    </dataValidation>
    <dataValidation type="list" allowBlank="1" showInputMessage="1" showErrorMessage="1" sqref="U22 U26" xr:uid="{CD6107AB-AF2D-48E3-A461-8F5E4BFC6002}">
      <formula1>"　,なし,あり"</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2:V58"/>
  <sheetViews>
    <sheetView topLeftCell="A21" workbookViewId="0">
      <selection activeCell="Q33" sqref="Q33"/>
    </sheetView>
  </sheetViews>
  <sheetFormatPr defaultColWidth="9" defaultRowHeight="13.5" x14ac:dyDescent="0.15"/>
  <cols>
    <col min="1" max="1" width="1.875" style="1" customWidth="1"/>
    <col min="2" max="2" width="2.375" style="1" customWidth="1"/>
    <col min="3" max="3" width="1.875" style="1" customWidth="1"/>
    <col min="4" max="4" width="13" style="1" customWidth="1"/>
    <col min="5" max="5" width="2.375" style="1" customWidth="1"/>
    <col min="6" max="6" width="5.8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7" style="1" customWidth="1"/>
    <col min="17" max="17" width="5.875" style="1" customWidth="1"/>
    <col min="18" max="18" width="5.75" style="1" customWidth="1"/>
    <col min="19" max="19" width="9" style="1"/>
    <col min="20" max="20" width="12"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ht="17.25" x14ac:dyDescent="0.15">
      <c r="A3" s="5"/>
      <c r="B3" s="6"/>
      <c r="C3" s="6"/>
      <c r="D3" s="6"/>
      <c r="E3" s="6"/>
      <c r="F3" s="6"/>
      <c r="G3" s="7" t="s">
        <v>0</v>
      </c>
      <c r="H3" s="6"/>
      <c r="I3" s="6"/>
      <c r="J3" s="6"/>
      <c r="K3" s="6"/>
      <c r="L3" s="6"/>
      <c r="M3" s="6"/>
      <c r="N3" s="6"/>
      <c r="O3" s="6"/>
      <c r="P3" s="6"/>
      <c r="Q3" s="6"/>
      <c r="R3" s="8"/>
    </row>
    <row r="4" spans="1:21" x14ac:dyDescent="0.15">
      <c r="A4" s="5"/>
      <c r="B4" s="6"/>
      <c r="C4" s="6"/>
      <c r="D4" s="6"/>
      <c r="E4" s="6"/>
      <c r="F4" s="6"/>
      <c r="G4" s="6"/>
      <c r="H4" s="6"/>
      <c r="I4" s="6"/>
      <c r="J4" s="6"/>
      <c r="K4" s="6"/>
      <c r="L4" s="6"/>
      <c r="M4" s="6"/>
      <c r="N4" s="6"/>
      <c r="O4" s="6"/>
      <c r="P4" s="6"/>
      <c r="Q4" s="17"/>
      <c r="R4" s="8"/>
    </row>
    <row r="5" spans="1:21" x14ac:dyDescent="0.15">
      <c r="A5" s="5"/>
      <c r="B5" s="6"/>
      <c r="C5" s="6"/>
      <c r="D5" s="6"/>
      <c r="E5" s="6"/>
      <c r="F5" s="6"/>
      <c r="G5" s="6"/>
      <c r="H5" s="6"/>
      <c r="I5" s="6"/>
      <c r="J5" s="6"/>
      <c r="K5" s="6"/>
      <c r="L5" s="6"/>
      <c r="M5" s="6"/>
      <c r="N5" s="6"/>
      <c r="O5" s="6"/>
      <c r="P5" s="6"/>
      <c r="Q5" s="19" t="s">
        <v>26</v>
      </c>
      <c r="R5" s="8"/>
      <c r="T5" s="24" t="s">
        <v>160</v>
      </c>
      <c r="U5" s="79">
        <v>12345</v>
      </c>
    </row>
    <row r="6" spans="1:21" x14ac:dyDescent="0.15">
      <c r="A6" s="5"/>
      <c r="B6" s="6"/>
      <c r="C6" s="6"/>
      <c r="D6" s="6"/>
      <c r="E6" s="6"/>
      <c r="F6" s="6"/>
      <c r="G6" s="6"/>
      <c r="H6" s="6"/>
      <c r="I6" s="6"/>
      <c r="J6" s="6"/>
      <c r="K6" s="6"/>
      <c r="L6" s="6"/>
      <c r="M6" s="6"/>
      <c r="N6" s="6"/>
      <c r="O6" s="6"/>
      <c r="P6" s="6"/>
      <c r="Q6" s="19" t="s">
        <v>27</v>
      </c>
      <c r="R6" s="8"/>
    </row>
    <row r="7" spans="1:21" x14ac:dyDescent="0.15">
      <c r="A7" s="5"/>
      <c r="B7" s="6">
        <v>1</v>
      </c>
      <c r="C7" s="6"/>
      <c r="D7" s="9" t="s">
        <v>1</v>
      </c>
      <c r="E7" s="6"/>
      <c r="F7" s="94" t="str">
        <f>U7</f>
        <v>令和5年度 県単　　工事</v>
      </c>
      <c r="G7" s="94"/>
      <c r="H7" s="94"/>
      <c r="I7" s="94"/>
      <c r="J7" s="94"/>
      <c r="K7" s="94"/>
      <c r="L7" s="94"/>
      <c r="M7" s="94"/>
      <c r="N7" s="94"/>
      <c r="O7" s="94"/>
      <c r="P7" s="6"/>
      <c r="Q7" s="18"/>
      <c r="R7" s="8"/>
      <c r="T7" s="1" t="s">
        <v>37</v>
      </c>
      <c r="U7" s="79" t="s">
        <v>244</v>
      </c>
    </row>
    <row r="8" spans="1:21" x14ac:dyDescent="0.15">
      <c r="A8" s="5"/>
      <c r="B8" s="6"/>
      <c r="C8" s="6"/>
      <c r="D8" s="9"/>
      <c r="E8" s="6"/>
      <c r="F8" s="94"/>
      <c r="G8" s="94"/>
      <c r="H8" s="94"/>
      <c r="I8" s="94"/>
      <c r="J8" s="94"/>
      <c r="K8" s="94"/>
      <c r="L8" s="94"/>
      <c r="M8" s="94"/>
      <c r="N8" s="94"/>
      <c r="O8" s="94"/>
      <c r="P8" s="6"/>
      <c r="Q8" s="6"/>
      <c r="R8" s="8"/>
    </row>
    <row r="9" spans="1:21" x14ac:dyDescent="0.15">
      <c r="A9" s="5"/>
      <c r="B9" s="6"/>
      <c r="C9" s="6"/>
      <c r="D9" s="9"/>
      <c r="E9" s="6"/>
      <c r="F9" s="6"/>
      <c r="G9" s="6"/>
      <c r="H9" s="6"/>
      <c r="I9" s="6"/>
      <c r="J9" s="6"/>
      <c r="K9" s="6"/>
      <c r="L9" s="6"/>
      <c r="M9" s="6"/>
      <c r="N9" s="6"/>
      <c r="O9" s="6"/>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v>2</v>
      </c>
      <c r="C11" s="6"/>
      <c r="D11" s="9" t="s">
        <v>2</v>
      </c>
      <c r="E11" s="6"/>
      <c r="F11" s="6" t="str">
        <f>U11</f>
        <v>浜松市浜北区根堅</v>
      </c>
      <c r="G11" s="6"/>
      <c r="H11" s="6"/>
      <c r="I11" s="6"/>
      <c r="J11" s="6"/>
      <c r="K11" s="6"/>
      <c r="L11" s="6"/>
      <c r="M11" s="6"/>
      <c r="N11" s="6"/>
      <c r="O11" s="6"/>
      <c r="P11" s="6"/>
      <c r="Q11" s="6"/>
      <c r="R11" s="8"/>
      <c r="T11" s="1" t="s">
        <v>38</v>
      </c>
      <c r="U11" s="79" t="s">
        <v>163</v>
      </c>
    </row>
    <row r="12" spans="1:21" x14ac:dyDescent="0.15">
      <c r="A12" s="5"/>
      <c r="B12" s="6"/>
      <c r="C12" s="6"/>
      <c r="D12" s="9"/>
      <c r="E12" s="6"/>
      <c r="F12" s="6"/>
      <c r="G12" s="6"/>
      <c r="H12" s="6"/>
      <c r="I12" s="6"/>
      <c r="J12" s="6"/>
      <c r="K12" s="6"/>
      <c r="L12" s="6"/>
      <c r="M12" s="6"/>
      <c r="N12" s="6"/>
      <c r="O12" s="6"/>
      <c r="P12" s="6"/>
      <c r="Q12" s="6"/>
      <c r="R12" s="8"/>
    </row>
    <row r="13" spans="1:21" x14ac:dyDescent="0.15">
      <c r="A13" s="5"/>
      <c r="B13" s="6"/>
      <c r="C13" s="6"/>
      <c r="D13" s="6"/>
      <c r="E13" s="6"/>
      <c r="F13" s="6"/>
      <c r="G13" s="6"/>
      <c r="H13" s="6"/>
      <c r="I13" s="6"/>
      <c r="J13" s="6"/>
      <c r="K13" s="6"/>
      <c r="L13" s="6"/>
      <c r="M13" s="6"/>
      <c r="N13" s="6"/>
      <c r="O13" s="6"/>
      <c r="P13" s="6"/>
      <c r="Q13" s="6"/>
      <c r="R13" s="8"/>
    </row>
    <row r="14" spans="1:21" x14ac:dyDescent="0.15">
      <c r="A14" s="5"/>
      <c r="B14" s="6">
        <v>3</v>
      </c>
      <c r="C14" s="6"/>
      <c r="D14" s="9" t="s">
        <v>3</v>
      </c>
      <c r="E14" s="6"/>
      <c r="F14" s="6" t="s">
        <v>4</v>
      </c>
      <c r="G14" s="95">
        <f>U14</f>
        <v>44089</v>
      </c>
      <c r="H14" s="96"/>
      <c r="I14" s="96"/>
      <c r="J14" s="96"/>
      <c r="K14" s="96"/>
      <c r="L14" s="6"/>
      <c r="M14" s="6"/>
      <c r="N14" s="6"/>
      <c r="O14" s="6"/>
      <c r="P14" s="6"/>
      <c r="Q14" s="6"/>
      <c r="R14" s="8"/>
      <c r="T14" s="1" t="s">
        <v>39</v>
      </c>
      <c r="U14" s="80">
        <v>44089</v>
      </c>
    </row>
    <row r="15" spans="1:21" x14ac:dyDescent="0.15">
      <c r="A15" s="5"/>
      <c r="B15" s="6"/>
      <c r="C15" s="6"/>
      <c r="D15" s="9"/>
      <c r="E15" s="6"/>
      <c r="F15" s="6"/>
      <c r="G15" s="15"/>
      <c r="H15" s="16"/>
      <c r="I15" s="16"/>
      <c r="J15" s="16"/>
      <c r="K15" s="16"/>
      <c r="L15" s="6"/>
      <c r="M15" s="6"/>
      <c r="N15" s="6"/>
      <c r="O15" s="6"/>
      <c r="P15" s="6"/>
      <c r="Q15" s="6"/>
      <c r="R15" s="8"/>
    </row>
    <row r="16" spans="1:21" x14ac:dyDescent="0.15">
      <c r="A16" s="5"/>
      <c r="B16" s="6"/>
      <c r="C16" s="6"/>
      <c r="D16" s="6"/>
      <c r="E16" s="6"/>
      <c r="F16" s="6" t="s">
        <v>5</v>
      </c>
      <c r="G16" s="95">
        <f>U16</f>
        <v>44225</v>
      </c>
      <c r="H16" s="96"/>
      <c r="I16" s="96"/>
      <c r="J16" s="96"/>
      <c r="K16" s="96"/>
      <c r="L16" s="6"/>
      <c r="M16" s="6"/>
      <c r="N16" s="6"/>
      <c r="O16" s="6"/>
      <c r="P16" s="6"/>
      <c r="Q16" s="6"/>
      <c r="R16" s="8"/>
      <c r="T16" s="1" t="s">
        <v>40</v>
      </c>
      <c r="U16" s="23">
        <v>44225</v>
      </c>
    </row>
    <row r="17" spans="1:22" x14ac:dyDescent="0.15">
      <c r="A17" s="5"/>
      <c r="B17" s="6"/>
      <c r="C17" s="6"/>
      <c r="D17" s="6"/>
      <c r="E17" s="6"/>
      <c r="F17" s="6"/>
      <c r="G17" s="6"/>
      <c r="H17" s="6"/>
      <c r="I17" s="6"/>
      <c r="J17" s="6"/>
      <c r="K17" s="6"/>
      <c r="L17" s="6"/>
      <c r="M17" s="6"/>
      <c r="N17" s="6"/>
      <c r="O17" s="6"/>
      <c r="P17" s="6"/>
      <c r="Q17" s="6"/>
      <c r="R17" s="8"/>
    </row>
    <row r="18" spans="1:22" x14ac:dyDescent="0.15">
      <c r="A18" s="5"/>
      <c r="B18" s="6"/>
      <c r="C18" s="6"/>
      <c r="D18" s="9"/>
      <c r="E18" s="6"/>
      <c r="F18" s="6"/>
      <c r="G18" s="6"/>
      <c r="H18" s="6"/>
      <c r="I18" s="6"/>
      <c r="J18" s="6"/>
      <c r="K18" s="6"/>
      <c r="L18" s="6"/>
      <c r="M18" s="6"/>
      <c r="N18" s="6"/>
      <c r="O18" s="6"/>
      <c r="P18" s="6"/>
      <c r="Q18" s="6"/>
      <c r="R18" s="8"/>
    </row>
    <row r="19" spans="1:22" x14ac:dyDescent="0.15">
      <c r="A19" s="5"/>
      <c r="B19" s="6">
        <v>4</v>
      </c>
      <c r="C19" s="6"/>
      <c r="D19" s="64" t="s">
        <v>167</v>
      </c>
      <c r="E19" s="6"/>
      <c r="F19" s="6"/>
      <c r="G19" s="6"/>
      <c r="H19" s="65" t="str">
        <f>IF(U19="対象","静岡県週休2日推進工事特記仕様書のとおり","設計図書のとおり")</f>
        <v>静岡県週休2日推進工事特記仕様書のとおり</v>
      </c>
      <c r="I19" s="6"/>
      <c r="J19" s="6"/>
      <c r="K19" s="6"/>
      <c r="L19" s="6"/>
      <c r="M19" s="6"/>
      <c r="N19" s="6"/>
      <c r="O19" s="6"/>
      <c r="P19" s="6"/>
      <c r="Q19" s="6"/>
      <c r="R19" s="8"/>
      <c r="T19" s="1" t="s">
        <v>171</v>
      </c>
      <c r="U19" s="79" t="s">
        <v>172</v>
      </c>
      <c r="V19" s="1" t="s">
        <v>157</v>
      </c>
    </row>
    <row r="20" spans="1:22" x14ac:dyDescent="0.15">
      <c r="A20" s="5"/>
      <c r="B20" s="6"/>
      <c r="C20" s="6"/>
      <c r="D20" s="9"/>
      <c r="E20" s="6"/>
      <c r="F20" s="6"/>
      <c r="G20" s="6"/>
      <c r="H20" s="65"/>
      <c r="I20" s="6"/>
      <c r="J20" s="6"/>
      <c r="K20" s="6"/>
      <c r="L20" s="6"/>
      <c r="M20" s="6"/>
      <c r="N20" s="6"/>
      <c r="O20" s="6"/>
      <c r="P20" s="6"/>
      <c r="Q20" s="6"/>
      <c r="R20" s="8"/>
    </row>
    <row r="21" spans="1:22" x14ac:dyDescent="0.15">
      <c r="A21" s="5"/>
      <c r="B21" s="6"/>
      <c r="C21" s="6"/>
      <c r="D21" s="64" t="s">
        <v>168</v>
      </c>
      <c r="E21" s="6"/>
      <c r="F21" s="6"/>
      <c r="G21" s="6"/>
      <c r="H21" s="6" t="str">
        <f>H19</f>
        <v>静岡県週休2日推進工事特記仕様書のとおり</v>
      </c>
      <c r="I21" s="6"/>
      <c r="J21" s="6"/>
      <c r="K21" s="6"/>
      <c r="L21" s="6"/>
      <c r="M21" s="6"/>
      <c r="N21" s="6"/>
      <c r="O21" s="6"/>
      <c r="P21" s="6"/>
      <c r="Q21" s="6"/>
      <c r="R21" s="8"/>
    </row>
    <row r="22" spans="1:22" x14ac:dyDescent="0.15">
      <c r="A22" s="5"/>
      <c r="B22" s="6"/>
      <c r="C22" s="6"/>
      <c r="D22" s="9"/>
      <c r="E22" s="6"/>
      <c r="F22" s="6"/>
      <c r="G22" s="6"/>
      <c r="H22" s="6"/>
      <c r="I22" s="6"/>
      <c r="J22" s="6"/>
      <c r="K22" s="6"/>
      <c r="L22" s="6"/>
      <c r="M22" s="6"/>
      <c r="N22" s="6"/>
      <c r="O22" s="6"/>
      <c r="P22" s="6"/>
      <c r="Q22" s="6"/>
      <c r="R22" s="8"/>
    </row>
    <row r="23" spans="1:22" x14ac:dyDescent="0.15">
      <c r="A23" s="5"/>
      <c r="B23" s="6"/>
      <c r="C23" s="6"/>
      <c r="D23" s="9"/>
      <c r="E23" s="6"/>
      <c r="F23" s="6"/>
      <c r="G23" s="6"/>
      <c r="H23" s="6"/>
      <c r="I23" s="6"/>
      <c r="J23" s="6"/>
      <c r="K23" s="6"/>
      <c r="L23" s="6"/>
      <c r="M23" s="6"/>
      <c r="N23" s="6"/>
      <c r="O23" s="6"/>
      <c r="P23" s="6"/>
      <c r="Q23" s="6"/>
      <c r="R23" s="8"/>
    </row>
    <row r="24" spans="1:22" x14ac:dyDescent="0.15">
      <c r="A24" s="5"/>
      <c r="B24" s="6">
        <v>5</v>
      </c>
      <c r="C24" s="6"/>
      <c r="D24" s="9" t="s">
        <v>6</v>
      </c>
      <c r="E24" s="6"/>
      <c r="F24" s="97">
        <f>U24+K26</f>
        <v>219890000</v>
      </c>
      <c r="G24" s="97"/>
      <c r="H24" s="97"/>
      <c r="I24" s="97"/>
      <c r="J24" s="6" t="s">
        <v>10</v>
      </c>
      <c r="K24" s="6"/>
      <c r="L24" s="6"/>
      <c r="M24" s="6"/>
      <c r="N24" s="6"/>
      <c r="O24" s="6"/>
      <c r="P24" s="6"/>
      <c r="Q24" s="6"/>
      <c r="R24" s="8"/>
      <c r="T24" s="1" t="s">
        <v>41</v>
      </c>
      <c r="U24" s="81">
        <v>199900000</v>
      </c>
    </row>
    <row r="25" spans="1:22" x14ac:dyDescent="0.15">
      <c r="A25" s="5"/>
      <c r="B25" s="6"/>
      <c r="C25" s="6"/>
      <c r="D25" s="9"/>
      <c r="E25" s="6"/>
      <c r="F25" s="14"/>
      <c r="G25" s="14"/>
      <c r="H25" s="14"/>
      <c r="I25" s="14"/>
      <c r="J25" s="6"/>
      <c r="K25" s="6"/>
      <c r="L25" s="6"/>
      <c r="M25" s="6"/>
      <c r="N25" s="6"/>
      <c r="O25" s="6"/>
      <c r="P25" s="6"/>
      <c r="Q25" s="6"/>
      <c r="R25" s="8"/>
      <c r="T25" s="1" t="s">
        <v>42</v>
      </c>
    </row>
    <row r="26" spans="1:22" x14ac:dyDescent="0.15">
      <c r="A26" s="5"/>
      <c r="B26" s="6"/>
      <c r="C26" s="6" t="s">
        <v>7</v>
      </c>
      <c r="D26" s="6"/>
      <c r="E26" s="6"/>
      <c r="F26" s="6"/>
      <c r="G26" s="6"/>
      <c r="H26" s="6"/>
      <c r="I26" s="6"/>
      <c r="J26" s="6"/>
      <c r="K26" s="92">
        <f>ROUNDDOWN(U24*0.1,0)</f>
        <v>19990000</v>
      </c>
      <c r="L26" s="92"/>
      <c r="M26" s="6" t="s">
        <v>10</v>
      </c>
      <c r="N26" s="6" t="s">
        <v>25</v>
      </c>
      <c r="O26" s="6"/>
      <c r="P26" s="6"/>
      <c r="Q26" s="6"/>
      <c r="R26" s="8"/>
      <c r="T26" s="24" t="s">
        <v>43</v>
      </c>
      <c r="U26" s="36">
        <v>0.1</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6">
        <v>6</v>
      </c>
      <c r="C29" s="6"/>
      <c r="D29" s="6" t="s">
        <v>169</v>
      </c>
      <c r="E29" s="6"/>
      <c r="F29" s="6"/>
      <c r="G29" s="6"/>
      <c r="H29" s="6"/>
      <c r="I29" s="6"/>
      <c r="J29" s="6"/>
      <c r="K29" s="6"/>
      <c r="L29" s="6"/>
      <c r="M29" s="6"/>
      <c r="N29" s="6"/>
      <c r="O29" s="6"/>
      <c r="P29" s="6"/>
      <c r="Q29" s="6"/>
      <c r="R29" s="8"/>
      <c r="T29" s="1" t="s">
        <v>173</v>
      </c>
      <c r="U29" s="79" t="s">
        <v>47</v>
      </c>
      <c r="V29" s="1" t="s">
        <v>157</v>
      </c>
    </row>
    <row r="30" spans="1:22" x14ac:dyDescent="0.15">
      <c r="A30" s="5"/>
      <c r="B30" s="6"/>
      <c r="C30" s="6"/>
      <c r="D30" s="6"/>
      <c r="E30" s="6"/>
      <c r="F30" s="6"/>
      <c r="G30" s="6"/>
      <c r="H30" s="6"/>
      <c r="I30" s="6"/>
      <c r="J30" s="6"/>
      <c r="K30" s="6"/>
      <c r="L30" s="6"/>
      <c r="M30" s="6"/>
      <c r="N30" s="6"/>
      <c r="O30" s="6"/>
      <c r="P30" s="6"/>
      <c r="Q30" s="6"/>
      <c r="R30" s="8"/>
      <c r="T30" s="1" t="s">
        <v>45</v>
      </c>
      <c r="U30" s="22">
        <f>IF(OR(F24&lt;2000000,U29="請求しない"),0,IF(U29="当初及び中間",F24*0.6,F24*0.4))</f>
        <v>87956000</v>
      </c>
    </row>
    <row r="31" spans="1:22" x14ac:dyDescent="0.15">
      <c r="A31" s="5"/>
      <c r="B31" s="6"/>
      <c r="C31" s="6"/>
      <c r="D31" s="10" t="s">
        <v>8</v>
      </c>
      <c r="E31" s="6"/>
      <c r="F31" s="92">
        <f>IF(U32="請求可",U31,U32)</f>
        <v>4300000</v>
      </c>
      <c r="G31" s="92"/>
      <c r="H31" s="92"/>
      <c r="I31" s="92"/>
      <c r="J31" s="6" t="s">
        <v>10</v>
      </c>
      <c r="K31" s="6" t="str">
        <f>IF(U29="当初及び中間","（中間前払金","")</f>
        <v/>
      </c>
      <c r="L31" s="6"/>
      <c r="M31" s="6"/>
      <c r="N31" s="98" t="str">
        <f>IF(U29="当初及び中間",U31/3,"")</f>
        <v/>
      </c>
      <c r="O31" s="99" t="str">
        <f t="shared" ref="O31" si="0">IF(T29="当初及び中間","-を含む）","")</f>
        <v/>
      </c>
      <c r="P31" s="6" t="str">
        <f>IF(U29="当初及び中間","-を含む）","")</f>
        <v/>
      </c>
      <c r="Q31" s="6"/>
      <c r="R31" s="8"/>
      <c r="T31" s="1" t="s">
        <v>46</v>
      </c>
      <c r="U31" s="82">
        <v>4300000</v>
      </c>
    </row>
    <row r="32" spans="1:22" x14ac:dyDescent="0.15">
      <c r="A32" s="5"/>
      <c r="B32" s="6"/>
      <c r="C32" s="6"/>
      <c r="D32" s="6"/>
      <c r="E32" s="6"/>
      <c r="F32" s="6"/>
      <c r="G32" s="6"/>
      <c r="H32" s="6"/>
      <c r="I32" s="6"/>
      <c r="J32" s="6"/>
      <c r="K32" s="6"/>
      <c r="L32" s="6"/>
      <c r="M32" s="6"/>
      <c r="N32" s="6"/>
      <c r="O32" s="6"/>
      <c r="P32" s="6"/>
      <c r="Q32" s="6"/>
      <c r="R32" s="8"/>
      <c r="U32" s="37" t="str">
        <f>IF(U31&lt;=U30,"請求可","要確認")</f>
        <v>請求可</v>
      </c>
      <c r="V32" s="1" t="s">
        <v>139</v>
      </c>
    </row>
    <row r="33" spans="1:22" x14ac:dyDescent="0.15">
      <c r="A33" s="5"/>
      <c r="B33" s="6"/>
      <c r="C33" s="6"/>
      <c r="D33" s="10" t="s">
        <v>9</v>
      </c>
      <c r="E33" s="6"/>
      <c r="F33" s="6">
        <f>IF(F24&gt;1000000,2,0)+IF(F24&gt;20000000,1,0)+IF(F24&gt;50000000,1,0)</f>
        <v>4</v>
      </c>
      <c r="G33" s="6" t="s">
        <v>11</v>
      </c>
      <c r="H33" s="6"/>
      <c r="I33" s="6"/>
      <c r="J33" s="6"/>
      <c r="K33" s="6"/>
      <c r="L33" s="6"/>
      <c r="M33" s="6"/>
      <c r="N33" s="6"/>
      <c r="O33" s="6"/>
      <c r="P33" s="6"/>
      <c r="Q33" s="6"/>
      <c r="R33" s="8"/>
    </row>
    <row r="34" spans="1:22" x14ac:dyDescent="0.15">
      <c r="A34" s="5"/>
      <c r="B34" s="6"/>
      <c r="C34" s="6"/>
      <c r="D34" s="6"/>
      <c r="E34" s="6"/>
      <c r="F34" s="6"/>
      <c r="G34" s="6"/>
      <c r="H34" s="6"/>
      <c r="I34" s="6"/>
      <c r="J34" s="6"/>
      <c r="K34" s="6"/>
      <c r="L34" s="6"/>
      <c r="M34" s="6"/>
      <c r="N34" s="6"/>
      <c r="O34" s="6"/>
      <c r="P34" s="6"/>
      <c r="Q34" s="6"/>
      <c r="R34" s="8"/>
      <c r="T34" s="1" t="s">
        <v>52</v>
      </c>
      <c r="U34" s="79" t="s">
        <v>53</v>
      </c>
      <c r="V34" s="1" t="s">
        <v>157</v>
      </c>
    </row>
    <row r="35" spans="1:22" x14ac:dyDescent="0.15">
      <c r="A35" s="5"/>
      <c r="B35" s="6"/>
      <c r="C35" s="6"/>
      <c r="D35" s="6"/>
      <c r="E35" s="6"/>
      <c r="F35" s="6"/>
      <c r="G35" s="6"/>
      <c r="H35" s="6"/>
      <c r="I35" s="6"/>
      <c r="J35" s="6"/>
      <c r="K35" s="6"/>
      <c r="L35" s="6"/>
      <c r="M35" s="6"/>
      <c r="N35" s="6"/>
      <c r="O35" s="6"/>
      <c r="P35" s="6"/>
      <c r="Q35" s="6"/>
      <c r="R35" s="8"/>
      <c r="T35" s="1" t="s">
        <v>48</v>
      </c>
      <c r="U35" s="1" t="str">
        <f>IF(F24&lt;3000000,"不要","必要")</f>
        <v>必要</v>
      </c>
    </row>
    <row r="36" spans="1:22" x14ac:dyDescent="0.15">
      <c r="A36" s="5"/>
      <c r="B36" s="6">
        <v>7</v>
      </c>
      <c r="C36" s="6"/>
      <c r="D36" s="9" t="s">
        <v>12</v>
      </c>
      <c r="E36" s="6"/>
      <c r="F36" s="92">
        <f>IF(F24&lt;3000000,"",F24*(IF(U34="対象外",0.1,0.3)))</f>
        <v>21989000</v>
      </c>
      <c r="G36" s="92"/>
      <c r="H36" s="92"/>
      <c r="I36" s="92"/>
      <c r="J36" s="6" t="s">
        <v>10</v>
      </c>
      <c r="K36" s="6" t="s">
        <v>13</v>
      </c>
      <c r="L36" s="6"/>
      <c r="M36" s="6"/>
      <c r="N36" s="6" t="str">
        <f>IF(F24&lt;3000000,"",REPLACE(U36,1,3,U36))</f>
        <v>第4号　東日本保証　東日本保証</v>
      </c>
      <c r="O36" s="6" t="s">
        <v>14</v>
      </c>
      <c r="P36" s="6"/>
      <c r="R36" s="8"/>
      <c r="T36" s="1" t="s">
        <v>49</v>
      </c>
      <c r="U36" s="79" t="s">
        <v>250</v>
      </c>
      <c r="V36" s="1" t="s">
        <v>157</v>
      </c>
    </row>
    <row r="37" spans="1:22" x14ac:dyDescent="0.15">
      <c r="A37" s="5"/>
      <c r="B37" s="6"/>
      <c r="C37" s="6"/>
      <c r="D37" s="9"/>
      <c r="E37" s="6"/>
      <c r="F37" s="14"/>
      <c r="G37" s="14"/>
      <c r="H37" s="14"/>
      <c r="I37" s="14"/>
      <c r="J37" s="6"/>
      <c r="K37" s="6"/>
      <c r="L37" s="6"/>
      <c r="M37" s="6"/>
      <c r="N37" s="6"/>
      <c r="O37" s="6"/>
      <c r="P37" s="6"/>
      <c r="Q37" s="6"/>
      <c r="R37" s="8"/>
    </row>
    <row r="38" spans="1:22" x14ac:dyDescent="0.15">
      <c r="A38" s="5"/>
      <c r="B38" s="6"/>
      <c r="C38" s="6"/>
      <c r="D38" s="9"/>
      <c r="E38" s="6"/>
      <c r="F38" s="85"/>
      <c r="G38" s="85"/>
      <c r="H38" s="85"/>
      <c r="I38" s="85"/>
      <c r="J38" s="6"/>
      <c r="K38" s="6"/>
      <c r="L38" s="6"/>
      <c r="M38" s="6"/>
      <c r="N38" s="6"/>
      <c r="O38" s="6"/>
      <c r="P38" s="6"/>
      <c r="Q38" s="6"/>
      <c r="R38" s="8"/>
    </row>
    <row r="39" spans="1:22" x14ac:dyDescent="0.15">
      <c r="A39" s="5"/>
      <c r="B39" s="6">
        <v>8</v>
      </c>
      <c r="C39" s="6"/>
      <c r="D39" s="6" t="s">
        <v>248</v>
      </c>
      <c r="E39" s="6"/>
      <c r="F39" s="6"/>
      <c r="G39" s="6"/>
      <c r="H39" s="73" t="str">
        <f>IF(U39="なし","なし","設計図書のとおり")</f>
        <v>設計図書のとおり</v>
      </c>
      <c r="I39" s="6"/>
      <c r="J39" s="6"/>
      <c r="K39" s="6"/>
      <c r="L39" s="6"/>
      <c r="M39" s="6"/>
      <c r="N39" s="6"/>
      <c r="O39" s="6"/>
      <c r="P39" s="6"/>
      <c r="Q39" s="6"/>
      <c r="R39" s="8"/>
      <c r="T39" s="1" t="s">
        <v>249</v>
      </c>
      <c r="U39" s="79" t="s">
        <v>113</v>
      </c>
      <c r="V39" s="1" t="s">
        <v>157</v>
      </c>
    </row>
    <row r="40" spans="1:22" x14ac:dyDescent="0.15">
      <c r="A40" s="5"/>
      <c r="B40" s="6"/>
      <c r="C40" s="6"/>
      <c r="D40" s="6"/>
      <c r="E40" s="6"/>
      <c r="F40" s="6"/>
      <c r="G40" s="6"/>
      <c r="H40" s="6"/>
      <c r="I40" s="6"/>
      <c r="J40" s="6"/>
      <c r="K40" s="6"/>
      <c r="L40" s="6"/>
      <c r="M40" s="6"/>
      <c r="N40" s="6"/>
      <c r="O40" s="6"/>
      <c r="P40" s="6"/>
      <c r="Q40" s="6"/>
      <c r="R40" s="8"/>
    </row>
    <row r="41" spans="1:22" x14ac:dyDescent="0.15">
      <c r="A41" s="5"/>
      <c r="B41" s="6"/>
      <c r="C41" s="6"/>
      <c r="D41" s="6"/>
      <c r="E41" s="6"/>
      <c r="F41" s="6"/>
      <c r="G41" s="6"/>
      <c r="H41" s="6"/>
      <c r="I41" s="6"/>
      <c r="J41" s="6"/>
      <c r="K41" s="6"/>
      <c r="L41" s="6"/>
      <c r="M41" s="6"/>
      <c r="N41" s="6"/>
      <c r="O41" s="6"/>
      <c r="P41" s="6"/>
      <c r="Q41" s="6"/>
      <c r="R41" s="8"/>
    </row>
    <row r="42" spans="1:22" ht="15" customHeight="1" x14ac:dyDescent="0.15">
      <c r="A42" s="5"/>
      <c r="B42" s="6"/>
      <c r="C42" s="6" t="s">
        <v>15</v>
      </c>
      <c r="D42" s="6"/>
      <c r="E42" s="6"/>
      <c r="F42" s="6"/>
      <c r="G42" s="6"/>
      <c r="H42" s="6"/>
      <c r="I42" s="6"/>
      <c r="J42" s="6"/>
      <c r="K42" s="6"/>
      <c r="L42" s="6"/>
      <c r="M42" s="6"/>
      <c r="N42" s="6"/>
      <c r="O42" s="6"/>
      <c r="P42" s="6"/>
      <c r="Q42" s="6"/>
      <c r="R42" s="8"/>
    </row>
    <row r="43" spans="1:22" ht="15" customHeight="1" x14ac:dyDescent="0.15">
      <c r="A43" s="5"/>
      <c r="B43" s="6" t="s">
        <v>16</v>
      </c>
      <c r="C43" s="6"/>
      <c r="D43" s="6"/>
      <c r="E43" s="6"/>
      <c r="F43" s="6"/>
      <c r="G43" s="6"/>
      <c r="H43" s="6"/>
      <c r="I43" s="6"/>
      <c r="J43" s="6"/>
      <c r="K43" s="6"/>
      <c r="L43" s="6"/>
      <c r="M43" s="6"/>
      <c r="N43" s="6"/>
      <c r="O43" s="6"/>
      <c r="P43" s="6"/>
      <c r="Q43" s="6"/>
      <c r="R43" s="8"/>
      <c r="U43" s="70"/>
    </row>
    <row r="44" spans="1:22" ht="15" customHeight="1" x14ac:dyDescent="0.15">
      <c r="A44" s="5"/>
      <c r="B44" s="6"/>
      <c r="C44" s="6" t="s">
        <v>17</v>
      </c>
      <c r="D44" s="6"/>
      <c r="E44" s="6"/>
      <c r="F44" s="6"/>
      <c r="G44" s="6"/>
      <c r="H44" s="6"/>
      <c r="I44" s="6"/>
      <c r="J44" s="6"/>
      <c r="K44" s="6"/>
      <c r="L44" s="6"/>
      <c r="M44" s="6"/>
      <c r="N44" s="6"/>
      <c r="O44" s="6"/>
      <c r="P44" s="6"/>
      <c r="Q44" s="6"/>
      <c r="R44" s="8"/>
      <c r="U44" s="70"/>
    </row>
    <row r="45" spans="1:22" ht="15" customHeight="1" x14ac:dyDescent="0.15">
      <c r="A45" s="5"/>
      <c r="B45" s="6" t="s">
        <v>18</v>
      </c>
      <c r="C45" s="6"/>
      <c r="D45" s="6"/>
      <c r="E45" s="6"/>
      <c r="F45" s="6"/>
      <c r="G45" s="6"/>
      <c r="H45" s="6"/>
      <c r="I45" s="6"/>
      <c r="J45" s="6"/>
      <c r="K45" s="6"/>
      <c r="L45" s="6"/>
      <c r="M45" s="6"/>
      <c r="N45" s="6"/>
      <c r="O45" s="6"/>
      <c r="P45" s="6"/>
      <c r="Q45" s="6"/>
      <c r="R45" s="8"/>
    </row>
    <row r="46" spans="1:22" x14ac:dyDescent="0.15">
      <c r="A46" s="5"/>
      <c r="B46" s="6"/>
      <c r="C46" s="6"/>
      <c r="D46" s="6"/>
      <c r="E46" s="6"/>
      <c r="F46" s="6"/>
      <c r="G46" s="6"/>
      <c r="H46" s="6"/>
      <c r="I46" s="6"/>
      <c r="J46" s="6"/>
      <c r="K46" s="6"/>
      <c r="L46" s="6"/>
      <c r="M46" s="6"/>
      <c r="N46" s="6"/>
      <c r="O46" s="6"/>
      <c r="P46" s="6"/>
      <c r="Q46" s="6"/>
      <c r="R46" s="8"/>
    </row>
    <row r="47" spans="1:22" x14ac:dyDescent="0.15">
      <c r="A47" s="5"/>
      <c r="B47" s="6"/>
      <c r="C47" s="6"/>
      <c r="D47" s="6"/>
      <c r="E47" s="6"/>
      <c r="F47" s="6"/>
      <c r="G47" s="6"/>
      <c r="H47" s="6"/>
      <c r="I47" s="6"/>
      <c r="J47" s="6"/>
      <c r="K47" s="6"/>
      <c r="L47" s="6"/>
      <c r="M47" s="6"/>
      <c r="N47" s="6"/>
      <c r="O47" s="6"/>
      <c r="P47" s="6"/>
      <c r="Q47" s="6"/>
      <c r="R47" s="8"/>
    </row>
    <row r="48" spans="1:22" x14ac:dyDescent="0.15">
      <c r="A48" s="5"/>
      <c r="B48" s="6"/>
      <c r="C48" s="6"/>
      <c r="D48" s="6"/>
      <c r="E48" s="6"/>
      <c r="F48" s="6"/>
      <c r="G48" s="6"/>
      <c r="H48" s="6"/>
      <c r="I48" s="6"/>
      <c r="J48" s="6"/>
      <c r="K48" s="6"/>
      <c r="L48" s="93">
        <f>U48</f>
        <v>44652</v>
      </c>
      <c r="M48" s="93"/>
      <c r="N48" s="93"/>
      <c r="O48" s="93"/>
      <c r="P48" s="20"/>
      <c r="Q48" s="6"/>
      <c r="R48" s="8"/>
      <c r="T48" s="1" t="s">
        <v>51</v>
      </c>
      <c r="U48" s="80">
        <v>44652</v>
      </c>
    </row>
    <row r="49" spans="1:21" x14ac:dyDescent="0.15">
      <c r="A49" s="5"/>
      <c r="B49" s="6"/>
      <c r="C49" s="6"/>
      <c r="D49" s="6"/>
      <c r="E49" s="6"/>
      <c r="F49" s="6"/>
      <c r="G49" s="6"/>
      <c r="H49" s="6"/>
      <c r="I49" s="6"/>
      <c r="J49" s="6"/>
      <c r="K49" s="6"/>
      <c r="L49" s="6"/>
      <c r="M49" s="6"/>
      <c r="O49" s="6"/>
      <c r="P49" s="6"/>
      <c r="Q49" s="6"/>
      <c r="R49" s="8"/>
    </row>
    <row r="50" spans="1:21" x14ac:dyDescent="0.15">
      <c r="A50" s="5"/>
      <c r="B50" s="6"/>
      <c r="C50" s="6"/>
      <c r="D50" s="6"/>
      <c r="E50" s="6"/>
      <c r="F50" s="6"/>
      <c r="G50" s="6"/>
      <c r="H50" s="6"/>
      <c r="I50" s="6"/>
      <c r="J50" s="6"/>
      <c r="K50" s="6"/>
      <c r="L50" s="6"/>
      <c r="M50" s="6"/>
      <c r="N50" s="6"/>
      <c r="O50" s="6"/>
      <c r="P50" s="6"/>
      <c r="Q50" s="6"/>
      <c r="R50" s="8"/>
    </row>
    <row r="51" spans="1:21" x14ac:dyDescent="0.15">
      <c r="A51" s="5"/>
      <c r="B51" s="6"/>
      <c r="C51" s="6"/>
      <c r="D51" s="6"/>
      <c r="E51" s="6"/>
      <c r="F51" s="6"/>
      <c r="G51" s="6"/>
      <c r="H51" s="6"/>
      <c r="I51" s="6"/>
      <c r="J51" s="6"/>
      <c r="K51" s="6"/>
      <c r="L51" s="6"/>
      <c r="M51" s="6"/>
      <c r="N51" s="6"/>
      <c r="O51" s="6"/>
      <c r="P51" s="6"/>
      <c r="Q51" s="6"/>
      <c r="R51" s="8"/>
    </row>
    <row r="52" spans="1:21" x14ac:dyDescent="0.15">
      <c r="A52" s="5"/>
      <c r="B52" s="6"/>
      <c r="C52" s="6"/>
      <c r="D52" s="6"/>
      <c r="E52" s="6"/>
      <c r="F52" s="6"/>
      <c r="G52" s="6"/>
      <c r="H52" s="6" t="s">
        <v>19</v>
      </c>
      <c r="I52" s="6"/>
      <c r="J52" s="10" t="s">
        <v>20</v>
      </c>
      <c r="K52" s="6"/>
      <c r="L52" s="6"/>
      <c r="M52" s="6"/>
      <c r="N52" s="6"/>
      <c r="O52" s="6" t="str">
        <f>U52</f>
        <v>石川　盛一郎</v>
      </c>
      <c r="Q52" s="6"/>
      <c r="R52" s="8"/>
      <c r="T52" s="1" t="s">
        <v>176</v>
      </c>
      <c r="U52" s="1" t="str">
        <f>IF(AND(44651&lt;U48,U48&lt;45383),"石川　盛一郎","")</f>
        <v>石川　盛一郎</v>
      </c>
    </row>
    <row r="53" spans="1:21" x14ac:dyDescent="0.15">
      <c r="A53" s="5"/>
      <c r="B53" s="6"/>
      <c r="C53" s="6"/>
      <c r="D53" s="6"/>
      <c r="E53" s="6"/>
      <c r="F53" s="6"/>
      <c r="G53" s="6"/>
      <c r="H53" s="6"/>
      <c r="I53" s="6"/>
      <c r="J53" s="6"/>
      <c r="K53" s="6"/>
      <c r="L53" s="6"/>
      <c r="M53" s="6"/>
      <c r="N53" s="6"/>
      <c r="O53" s="6"/>
      <c r="Q53" s="6"/>
      <c r="R53" s="8"/>
    </row>
    <row r="54" spans="1:21" x14ac:dyDescent="0.15">
      <c r="A54" s="5"/>
      <c r="B54" s="6"/>
      <c r="C54" s="6"/>
      <c r="D54" s="6"/>
      <c r="E54" s="6"/>
      <c r="F54" s="6"/>
      <c r="G54" s="6"/>
      <c r="H54" s="6"/>
      <c r="I54" s="6"/>
      <c r="J54" s="6"/>
      <c r="K54" s="6"/>
      <c r="L54" s="6"/>
      <c r="M54" s="6"/>
      <c r="N54" s="6"/>
      <c r="O54" s="6"/>
      <c r="Q54" s="6"/>
      <c r="R54" s="8"/>
    </row>
    <row r="55" spans="1:21" x14ac:dyDescent="0.15">
      <c r="A55" s="5"/>
      <c r="B55" s="6"/>
      <c r="C55" s="6"/>
      <c r="D55" s="6"/>
      <c r="E55" s="6"/>
      <c r="F55" s="6"/>
      <c r="G55" s="6"/>
      <c r="H55" s="6" t="s">
        <v>21</v>
      </c>
      <c r="I55" s="6"/>
      <c r="J55" s="10" t="s">
        <v>22</v>
      </c>
      <c r="K55" s="6"/>
      <c r="L55" s="83"/>
      <c r="M55" s="83"/>
      <c r="N55" s="83"/>
      <c r="O55" s="83"/>
      <c r="P55" s="84"/>
      <c r="Q55" s="83"/>
      <c r="R55" s="8"/>
    </row>
    <row r="56" spans="1:21" x14ac:dyDescent="0.15">
      <c r="A56" s="5"/>
      <c r="B56" s="6"/>
      <c r="C56" s="6"/>
      <c r="D56" s="6"/>
      <c r="E56" s="6"/>
      <c r="F56" s="6"/>
      <c r="G56" s="6"/>
      <c r="H56" s="6"/>
      <c r="I56" s="6"/>
      <c r="J56" s="10" t="s">
        <v>23</v>
      </c>
      <c r="K56" s="6"/>
      <c r="L56" s="83"/>
      <c r="M56" s="83"/>
      <c r="N56" s="83"/>
      <c r="O56" s="83"/>
      <c r="P56" s="84"/>
      <c r="Q56" s="83"/>
      <c r="R56" s="8"/>
    </row>
    <row r="57" spans="1:21" x14ac:dyDescent="0.15">
      <c r="A57" s="5"/>
      <c r="B57" s="6"/>
      <c r="C57" s="6"/>
      <c r="D57" s="6"/>
      <c r="E57" s="6"/>
      <c r="F57" s="6"/>
      <c r="G57" s="6"/>
      <c r="H57" s="6"/>
      <c r="I57" s="6"/>
      <c r="J57" s="10" t="s">
        <v>24</v>
      </c>
      <c r="K57" s="6"/>
      <c r="L57" s="83"/>
      <c r="M57" s="83"/>
      <c r="N57" s="83"/>
      <c r="O57" s="83"/>
      <c r="P57" s="84"/>
      <c r="Q57" s="83"/>
      <c r="R57" s="8"/>
    </row>
    <row r="58" spans="1:21" x14ac:dyDescent="0.15">
      <c r="A58" s="5"/>
      <c r="B58" s="6"/>
      <c r="C58" s="6"/>
      <c r="D58" s="6"/>
      <c r="E58" s="6"/>
      <c r="F58" s="6"/>
      <c r="G58" s="6"/>
      <c r="H58" s="6"/>
      <c r="I58" s="6"/>
      <c r="J58" s="6"/>
      <c r="K58" s="6"/>
      <c r="L58" s="6"/>
      <c r="M58" s="6"/>
      <c r="N58" s="6"/>
      <c r="O58" s="6"/>
      <c r="P58" s="6"/>
      <c r="Q58" s="6"/>
      <c r="R58" s="8"/>
    </row>
  </sheetData>
  <sheetProtection sheet="1" objects="1" scenarios="1"/>
  <mergeCells count="9">
    <mergeCell ref="F31:I31"/>
    <mergeCell ref="F36:I36"/>
    <mergeCell ref="L48:O48"/>
    <mergeCell ref="K26:L26"/>
    <mergeCell ref="F7:O8"/>
    <mergeCell ref="G14:K14"/>
    <mergeCell ref="G16:K16"/>
    <mergeCell ref="F24:I24"/>
    <mergeCell ref="N31:O31"/>
  </mergeCells>
  <phoneticPr fontId="3"/>
  <dataValidations count="5">
    <dataValidation type="list" allowBlank="1" showInputMessage="1" showErrorMessage="1" sqref="U29" xr:uid="{00000000-0002-0000-0100-000000000000}">
      <formula1>"　,当初のみ,当初及び中間,請求しない"</formula1>
    </dataValidation>
    <dataValidation type="list" allowBlank="1" showInputMessage="1" showErrorMessage="1" sqref="U36" xr:uid="{00000000-0002-0000-0100-000001000000}">
      <formula1>"　,第1号　現金,第3号　金融機関,第4号　東日本保証,第5号　履行ボンド,第6号　履行保証保険"</formula1>
    </dataValidation>
    <dataValidation type="list" allowBlank="1" showInputMessage="1" showErrorMessage="1" sqref="U34" xr:uid="{00000000-0002-0000-0100-000002000000}">
      <formula1>"対象外,対象"</formula1>
    </dataValidation>
    <dataValidation type="list" allowBlank="1" showInputMessage="1" showErrorMessage="1" sqref="U19" xr:uid="{00000000-0002-0000-0100-000003000000}">
      <formula1>"　,対象,対象外"</formula1>
    </dataValidation>
    <dataValidation type="list" allowBlank="1" showInputMessage="1" showErrorMessage="1" sqref="U39" xr:uid="{00000000-0002-0000-0100-000004000000}">
      <formula1>"あり,なし"</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37"/>
  <sheetViews>
    <sheetView workbookViewId="0">
      <selection activeCell="I3" sqref="I3"/>
    </sheetView>
  </sheetViews>
  <sheetFormatPr defaultColWidth="9" defaultRowHeight="20.25" customHeight="1" x14ac:dyDescent="0.15"/>
  <cols>
    <col min="1" max="1" width="2.625" style="1" customWidth="1"/>
    <col min="2" max="2" width="9" style="1"/>
    <col min="3" max="3" width="3.75" style="1" customWidth="1"/>
    <col min="4" max="4" width="8.75" style="1" customWidth="1"/>
    <col min="5" max="5" width="7.625" style="1" customWidth="1"/>
    <col min="6" max="6" width="11.625" style="1" customWidth="1"/>
    <col min="7" max="7" width="8.875" style="1" customWidth="1"/>
    <col min="8" max="8" width="16.125" style="1" customWidth="1"/>
    <col min="9" max="9" width="11.25" style="1" customWidth="1"/>
    <col min="10" max="10" width="3.375" style="1" customWidth="1"/>
    <col min="11" max="16384" width="9" style="1"/>
  </cols>
  <sheetData>
    <row r="2" spans="2:10" ht="20.25" customHeight="1" x14ac:dyDescent="0.15">
      <c r="H2" s="28" t="s">
        <v>98</v>
      </c>
      <c r="I2" s="28">
        <f>IF(工事契約書!U5="","",工事契約書!U5)</f>
        <v>12345</v>
      </c>
      <c r="J2" s="1" t="s">
        <v>161</v>
      </c>
    </row>
    <row r="5" spans="2:10" ht="20.25" customHeight="1" x14ac:dyDescent="0.15">
      <c r="E5" s="27" t="s">
        <v>94</v>
      </c>
    </row>
    <row r="8" spans="2:10" ht="20.25" customHeight="1" x14ac:dyDescent="0.15">
      <c r="H8" s="100">
        <f>工事契約書!U48</f>
        <v>44652</v>
      </c>
      <c r="I8" s="100"/>
    </row>
    <row r="11" spans="2:10" ht="20.25" customHeight="1" x14ac:dyDescent="0.15">
      <c r="B11" s="1" t="s">
        <v>85</v>
      </c>
    </row>
    <row r="14" spans="2:10" ht="20.25" customHeight="1" x14ac:dyDescent="0.15">
      <c r="E14" s="1" t="s">
        <v>95</v>
      </c>
      <c r="F14" s="1" t="s">
        <v>96</v>
      </c>
    </row>
    <row r="15" spans="2:10" ht="20.25" customHeight="1" x14ac:dyDescent="0.15">
      <c r="F15" s="1" t="s">
        <v>129</v>
      </c>
    </row>
    <row r="16" spans="2:10" ht="20.25" customHeight="1" x14ac:dyDescent="0.15">
      <c r="F16" s="1" t="s">
        <v>97</v>
      </c>
    </row>
    <row r="19" spans="1:8" ht="20.25" customHeight="1" x14ac:dyDescent="0.15">
      <c r="B19" s="1" t="s">
        <v>92</v>
      </c>
    </row>
    <row r="20" spans="1:8" ht="20.25" customHeight="1" x14ac:dyDescent="0.15">
      <c r="A20" s="1" t="s">
        <v>86</v>
      </c>
    </row>
    <row r="21" spans="1:8" ht="20.25" customHeight="1" x14ac:dyDescent="0.15">
      <c r="A21" s="1" t="s">
        <v>87</v>
      </c>
    </row>
    <row r="22" spans="1:8" ht="20.25" customHeight="1" x14ac:dyDescent="0.15">
      <c r="A22" s="1" t="s">
        <v>88</v>
      </c>
    </row>
    <row r="26" spans="1:8" ht="20.25" customHeight="1" x14ac:dyDescent="0.15">
      <c r="F26" s="1" t="s">
        <v>93</v>
      </c>
    </row>
    <row r="29" spans="1:8" ht="20.25" customHeight="1" x14ac:dyDescent="0.15">
      <c r="B29" s="1" t="s">
        <v>89</v>
      </c>
      <c r="D29" s="1" t="s">
        <v>90</v>
      </c>
      <c r="F29" s="1" t="s">
        <v>99</v>
      </c>
      <c r="G29" s="1" t="s">
        <v>100</v>
      </c>
      <c r="H29" s="1" t="s">
        <v>101</v>
      </c>
    </row>
    <row r="31" spans="1:8" ht="20.25" customHeight="1" x14ac:dyDescent="0.15">
      <c r="D31" s="1" t="s">
        <v>91</v>
      </c>
      <c r="F31" s="1" t="s">
        <v>99</v>
      </c>
      <c r="G31" s="1" t="s">
        <v>100</v>
      </c>
      <c r="H31" s="1" t="s">
        <v>102</v>
      </c>
    </row>
    <row r="33" spans="4:8" ht="20.25" customHeight="1" x14ac:dyDescent="0.15">
      <c r="E33" s="1" t="s">
        <v>137</v>
      </c>
    </row>
    <row r="35" spans="4:8" ht="20.25" customHeight="1" x14ac:dyDescent="0.15">
      <c r="D35" s="1" t="s">
        <v>90</v>
      </c>
      <c r="F35" s="1" t="s">
        <v>99</v>
      </c>
      <c r="G35" s="1" t="s">
        <v>100</v>
      </c>
      <c r="H35" s="1" t="s">
        <v>101</v>
      </c>
    </row>
    <row r="37" spans="4:8" ht="20.25" customHeight="1" x14ac:dyDescent="0.15">
      <c r="D37" s="1" t="s">
        <v>91</v>
      </c>
      <c r="F37" s="1" t="s">
        <v>99</v>
      </c>
      <c r="G37" s="1" t="s">
        <v>100</v>
      </c>
      <c r="H37" s="1" t="s">
        <v>102</v>
      </c>
    </row>
  </sheetData>
  <mergeCells count="1">
    <mergeCell ref="H8:I8"/>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91"/>
  <sheetViews>
    <sheetView workbookViewId="0">
      <selection activeCell="Q33" sqref="Q33"/>
    </sheetView>
  </sheetViews>
  <sheetFormatPr defaultColWidth="9" defaultRowHeight="13.5" x14ac:dyDescent="0.15"/>
  <cols>
    <col min="1" max="1" width="2" style="1" customWidth="1"/>
    <col min="2" max="2" width="2.25" style="1" customWidth="1"/>
    <col min="3" max="3" width="14.875" style="1" customWidth="1"/>
    <col min="4" max="4" width="3.625" style="1" customWidth="1"/>
    <col min="5" max="5" width="6" style="1" customWidth="1"/>
    <col min="6" max="6" width="11.375" style="1" customWidth="1"/>
    <col min="7" max="7" width="15.25" style="1" customWidth="1"/>
    <col min="8" max="8" width="7.625" style="1" customWidth="1"/>
    <col min="9" max="9" width="11.375" style="1" customWidth="1"/>
    <col min="10" max="10" width="10.375" style="1" customWidth="1"/>
    <col min="11" max="11" width="2.75" style="1" customWidth="1"/>
    <col min="12" max="16384" width="9" style="1"/>
  </cols>
  <sheetData>
    <row r="2" spans="1:9" ht="18.75" x14ac:dyDescent="0.15">
      <c r="F2" s="26" t="s">
        <v>60</v>
      </c>
    </row>
    <row r="6" spans="1:9" x14ac:dyDescent="0.15">
      <c r="C6" s="25" t="s">
        <v>1</v>
      </c>
      <c r="E6" s="102" t="str">
        <f>工事契約書!U7</f>
        <v>令和5年度 県単　　工事</v>
      </c>
      <c r="F6" s="103"/>
      <c r="G6" s="103"/>
      <c r="H6" s="103"/>
      <c r="I6" s="103"/>
    </row>
    <row r="7" spans="1:9" x14ac:dyDescent="0.15">
      <c r="C7" s="25"/>
      <c r="E7" s="103"/>
      <c r="F7" s="103"/>
      <c r="G7" s="103"/>
      <c r="H7" s="103"/>
      <c r="I7" s="103"/>
    </row>
    <row r="10" spans="1:9" x14ac:dyDescent="0.15">
      <c r="C10" s="25" t="s">
        <v>54</v>
      </c>
      <c r="E10" s="1" t="str">
        <f>工事契約書!U11</f>
        <v>浜松市浜北区根堅</v>
      </c>
    </row>
    <row r="14" spans="1:9" x14ac:dyDescent="0.15">
      <c r="B14" s="101">
        <f>工事契約書!U48</f>
        <v>44652</v>
      </c>
      <c r="C14" s="101"/>
      <c r="D14" s="101"/>
      <c r="E14" s="1" t="s">
        <v>55</v>
      </c>
    </row>
    <row r="15" spans="1:9" x14ac:dyDescent="0.15">
      <c r="A15" s="1" t="s">
        <v>56</v>
      </c>
    </row>
    <row r="16" spans="1:9" x14ac:dyDescent="0.15">
      <c r="A16" s="1" t="s">
        <v>57</v>
      </c>
    </row>
    <row r="20" spans="6:10" x14ac:dyDescent="0.15">
      <c r="G20" s="1" t="s">
        <v>58</v>
      </c>
      <c r="I20" s="1" t="s">
        <v>59</v>
      </c>
    </row>
    <row r="22" spans="6:10" x14ac:dyDescent="0.15">
      <c r="G22" s="1" t="s">
        <v>61</v>
      </c>
    </row>
    <row r="23" spans="6:10" x14ac:dyDescent="0.15">
      <c r="G23" s="1" t="s">
        <v>62</v>
      </c>
    </row>
    <row r="24" spans="6:10" x14ac:dyDescent="0.15">
      <c r="G24" s="1" t="s">
        <v>63</v>
      </c>
    </row>
    <row r="27" spans="6:10" x14ac:dyDescent="0.15">
      <c r="I27" s="101">
        <f>B14</f>
        <v>44652</v>
      </c>
      <c r="J27" s="104"/>
    </row>
    <row r="32" spans="6:10" x14ac:dyDescent="0.15">
      <c r="F32" s="6" t="s">
        <v>19</v>
      </c>
      <c r="G32" s="6" t="s">
        <v>20</v>
      </c>
      <c r="I32" s="1" t="str">
        <f>工事契約書!U52</f>
        <v>石川　盛一郎</v>
      </c>
    </row>
    <row r="33" spans="6:7" x14ac:dyDescent="0.15">
      <c r="F33" s="6"/>
      <c r="G33" s="6"/>
    </row>
    <row r="34" spans="6:7" x14ac:dyDescent="0.15">
      <c r="F34" s="6"/>
      <c r="G34" s="6"/>
    </row>
    <row r="35" spans="6:7" x14ac:dyDescent="0.15">
      <c r="F35" s="6"/>
      <c r="G35" s="6"/>
    </row>
    <row r="36" spans="6:7" x14ac:dyDescent="0.15">
      <c r="F36" s="6" t="s">
        <v>21</v>
      </c>
      <c r="G36" s="6" t="s">
        <v>22</v>
      </c>
    </row>
    <row r="37" spans="6:7" x14ac:dyDescent="0.15">
      <c r="F37" s="6"/>
      <c r="G37" s="6" t="s">
        <v>23</v>
      </c>
    </row>
    <row r="38" spans="6:7" x14ac:dyDescent="0.15">
      <c r="F38" s="6"/>
      <c r="G38" s="6" t="s">
        <v>24</v>
      </c>
    </row>
    <row r="63" spans="6:6" x14ac:dyDescent="0.15">
      <c r="F63" s="29" t="s">
        <v>64</v>
      </c>
    </row>
    <row r="69" spans="1:3" x14ac:dyDescent="0.15">
      <c r="A69" s="1" t="s">
        <v>65</v>
      </c>
      <c r="C69" s="1" t="s">
        <v>66</v>
      </c>
    </row>
    <row r="71" spans="1:3" x14ac:dyDescent="0.15">
      <c r="C71" s="1" t="s">
        <v>67</v>
      </c>
    </row>
    <row r="72" spans="1:3" x14ac:dyDescent="0.15">
      <c r="B72" s="1" t="s">
        <v>68</v>
      </c>
    </row>
    <row r="73" spans="1:3" x14ac:dyDescent="0.15">
      <c r="C73" s="1" t="s">
        <v>69</v>
      </c>
    </row>
    <row r="74" spans="1:3" x14ac:dyDescent="0.15">
      <c r="B74" s="1" t="s">
        <v>70</v>
      </c>
    </row>
    <row r="78" spans="1:3" x14ac:dyDescent="0.15">
      <c r="A78" s="1" t="s">
        <v>71</v>
      </c>
      <c r="C78" s="1" t="s">
        <v>72</v>
      </c>
    </row>
    <row r="80" spans="1:3" x14ac:dyDescent="0.15">
      <c r="C80" s="1" t="s">
        <v>73</v>
      </c>
    </row>
    <row r="81" spans="2:3" x14ac:dyDescent="0.15">
      <c r="B81" s="1" t="s">
        <v>74</v>
      </c>
    </row>
    <row r="82" spans="2:3" x14ac:dyDescent="0.15">
      <c r="B82" s="1" t="s">
        <v>75</v>
      </c>
    </row>
    <row r="83" spans="2:3" x14ac:dyDescent="0.15">
      <c r="B83" s="1" t="s">
        <v>76</v>
      </c>
    </row>
    <row r="84" spans="2:3" x14ac:dyDescent="0.15">
      <c r="B84" s="1" t="s">
        <v>77</v>
      </c>
    </row>
    <row r="85" spans="2:3" x14ac:dyDescent="0.15">
      <c r="B85" s="1" t="s">
        <v>78</v>
      </c>
    </row>
    <row r="86" spans="2:3" x14ac:dyDescent="0.15">
      <c r="B86" s="1" t="s">
        <v>79</v>
      </c>
    </row>
    <row r="87" spans="2:3" x14ac:dyDescent="0.15">
      <c r="C87" s="1" t="s">
        <v>80</v>
      </c>
    </row>
    <row r="88" spans="2:3" x14ac:dyDescent="0.15">
      <c r="B88" s="1" t="s">
        <v>81</v>
      </c>
    </row>
    <row r="89" spans="2:3" x14ac:dyDescent="0.15">
      <c r="B89" s="1" t="s">
        <v>82</v>
      </c>
    </row>
    <row r="90" spans="2:3" x14ac:dyDescent="0.15">
      <c r="C90" s="1" t="s">
        <v>83</v>
      </c>
    </row>
    <row r="91" spans="2:3" x14ac:dyDescent="0.15">
      <c r="B91" s="1" t="s">
        <v>84</v>
      </c>
    </row>
  </sheetData>
  <sheetProtection sheet="1" objects="1" scenarios="1"/>
  <mergeCells count="3">
    <mergeCell ref="B14:D14"/>
    <mergeCell ref="E6:I7"/>
    <mergeCell ref="I27:J27"/>
  </mergeCells>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82"/>
  <sheetViews>
    <sheetView topLeftCell="A21" workbookViewId="0">
      <selection activeCell="Q33" sqref="Q33"/>
    </sheetView>
  </sheetViews>
  <sheetFormatPr defaultColWidth="9" defaultRowHeight="13.5" x14ac:dyDescent="0.15"/>
  <cols>
    <col min="1" max="2" width="2.375" style="1" customWidth="1"/>
    <col min="3" max="3" width="14.875" style="1" customWidth="1"/>
    <col min="4" max="4" width="3.625" style="1" customWidth="1"/>
    <col min="5" max="5" width="10.25" style="1" customWidth="1"/>
    <col min="6" max="6" width="13.875" style="1" customWidth="1"/>
    <col min="7" max="7" width="11.625" style="1" customWidth="1"/>
    <col min="8" max="8" width="7.625" style="1" customWidth="1"/>
    <col min="9" max="9" width="11.375" style="1" customWidth="1"/>
    <col min="10" max="10" width="5.875" style="1" customWidth="1"/>
    <col min="11" max="11" width="2.75" style="1" customWidth="1"/>
    <col min="12" max="16384" width="9" style="1"/>
  </cols>
  <sheetData>
    <row r="1" spans="1:9" x14ac:dyDescent="0.15">
      <c r="A1" s="74" t="s">
        <v>200</v>
      </c>
      <c r="B1" s="75"/>
      <c r="C1" s="1" t="s">
        <v>201</v>
      </c>
    </row>
    <row r="5" spans="1:9" ht="18.75" x14ac:dyDescent="0.15">
      <c r="F5" s="78" t="s">
        <v>202</v>
      </c>
    </row>
    <row r="8" spans="1:9" x14ac:dyDescent="0.15">
      <c r="C8" s="1" t="s">
        <v>203</v>
      </c>
    </row>
    <row r="9" spans="1:9" x14ac:dyDescent="0.15">
      <c r="C9" s="1" t="s">
        <v>204</v>
      </c>
    </row>
    <row r="13" spans="1:9" x14ac:dyDescent="0.15">
      <c r="F13" s="77" t="s">
        <v>205</v>
      </c>
    </row>
    <row r="16" spans="1:9" x14ac:dyDescent="0.15">
      <c r="A16" s="1">
        <v>1</v>
      </c>
      <c r="C16" s="71" t="s">
        <v>37</v>
      </c>
      <c r="E16" s="102" t="str">
        <f>工事契約書!U7</f>
        <v>令和5年度 県単　　工事</v>
      </c>
      <c r="F16" s="103"/>
      <c r="G16" s="103"/>
      <c r="H16" s="103"/>
      <c r="I16" s="103"/>
    </row>
    <row r="17" spans="1:10" x14ac:dyDescent="0.15">
      <c r="C17" s="71"/>
      <c r="E17" s="103"/>
      <c r="F17" s="103"/>
      <c r="G17" s="103"/>
      <c r="H17" s="103"/>
      <c r="I17" s="103"/>
    </row>
    <row r="18" spans="1:10" x14ac:dyDescent="0.15">
      <c r="G18" s="1" t="s">
        <v>207</v>
      </c>
      <c r="H18" s="101">
        <f>工事契約書!U48</f>
        <v>44652</v>
      </c>
      <c r="I18" s="105"/>
      <c r="J18" s="76" t="s">
        <v>25</v>
      </c>
    </row>
    <row r="20" spans="1:10" x14ac:dyDescent="0.15">
      <c r="A20" s="1">
        <v>2</v>
      </c>
      <c r="C20" s="71" t="s">
        <v>206</v>
      </c>
    </row>
    <row r="21" spans="1:10" x14ac:dyDescent="0.15">
      <c r="B21" s="1" t="s">
        <v>208</v>
      </c>
    </row>
    <row r="22" spans="1:10" x14ac:dyDescent="0.15">
      <c r="C22" s="1" t="s">
        <v>209</v>
      </c>
    </row>
    <row r="23" spans="1:10" x14ac:dyDescent="0.15">
      <c r="B23" s="1" t="s">
        <v>211</v>
      </c>
    </row>
    <row r="24" spans="1:10" x14ac:dyDescent="0.15">
      <c r="C24" s="1" t="s">
        <v>213</v>
      </c>
    </row>
    <row r="25" spans="1:10" x14ac:dyDescent="0.15">
      <c r="C25" s="1" t="s">
        <v>214</v>
      </c>
    </row>
    <row r="26" spans="1:10" x14ac:dyDescent="0.15">
      <c r="B26" s="1" t="s">
        <v>212</v>
      </c>
    </row>
    <row r="27" spans="1:10" x14ac:dyDescent="0.15">
      <c r="C27" s="1" t="s">
        <v>215</v>
      </c>
    </row>
    <row r="28" spans="1:10" x14ac:dyDescent="0.15">
      <c r="C28" s="1" t="s">
        <v>216</v>
      </c>
    </row>
    <row r="29" spans="1:10" x14ac:dyDescent="0.15">
      <c r="C29" s="1" t="s">
        <v>217</v>
      </c>
    </row>
    <row r="30" spans="1:10" x14ac:dyDescent="0.15">
      <c r="C30" s="1" t="s">
        <v>218</v>
      </c>
    </row>
    <row r="31" spans="1:10" x14ac:dyDescent="0.15">
      <c r="C31" s="1" t="s">
        <v>219</v>
      </c>
    </row>
    <row r="32" spans="1:10" x14ac:dyDescent="0.15">
      <c r="C32" s="1" t="s">
        <v>220</v>
      </c>
    </row>
    <row r="33" spans="2:10" x14ac:dyDescent="0.15">
      <c r="C33" s="1" t="s">
        <v>221</v>
      </c>
    </row>
    <row r="34" spans="2:10" x14ac:dyDescent="0.15">
      <c r="C34" s="1" t="s">
        <v>222</v>
      </c>
    </row>
    <row r="39" spans="2:10" x14ac:dyDescent="0.15">
      <c r="I39" s="101">
        <f>H18</f>
        <v>44652</v>
      </c>
      <c r="J39" s="104"/>
    </row>
    <row r="44" spans="2:10" x14ac:dyDescent="0.15">
      <c r="B44" s="6" t="s">
        <v>210</v>
      </c>
      <c r="D44" s="6"/>
      <c r="F44" s="1" t="str">
        <f>工事契約書!U52</f>
        <v>石川　盛一郎</v>
      </c>
      <c r="G44" s="1" t="s">
        <v>223</v>
      </c>
    </row>
    <row r="45" spans="2:10" x14ac:dyDescent="0.15">
      <c r="F45" s="6"/>
      <c r="G45" s="6"/>
    </row>
    <row r="46" spans="2:10" x14ac:dyDescent="0.15">
      <c r="F46" s="6"/>
      <c r="G46" s="6"/>
    </row>
    <row r="47" spans="2:10" x14ac:dyDescent="0.15">
      <c r="F47" s="6"/>
      <c r="G47" s="6"/>
    </row>
    <row r="48" spans="2:10" x14ac:dyDescent="0.15">
      <c r="F48" s="6" t="s">
        <v>21</v>
      </c>
      <c r="G48" s="6" t="s">
        <v>22</v>
      </c>
    </row>
    <row r="49" spans="2:10" x14ac:dyDescent="0.15">
      <c r="F49" s="6"/>
      <c r="G49" s="6" t="s">
        <v>23</v>
      </c>
    </row>
    <row r="50" spans="2:10" x14ac:dyDescent="0.15">
      <c r="F50" s="6"/>
      <c r="G50" s="6" t="s">
        <v>24</v>
      </c>
    </row>
    <row r="63" spans="2:10" x14ac:dyDescent="0.15">
      <c r="B63" s="1" t="s">
        <v>224</v>
      </c>
    </row>
    <row r="64" spans="2:10" x14ac:dyDescent="0.15">
      <c r="B64" s="2"/>
      <c r="C64" s="3"/>
      <c r="D64" s="3"/>
      <c r="E64" s="3"/>
      <c r="F64" s="3"/>
      <c r="G64" s="3"/>
      <c r="H64" s="3"/>
      <c r="I64" s="3"/>
      <c r="J64" s="4"/>
    </row>
    <row r="65" spans="2:10" x14ac:dyDescent="0.15">
      <c r="B65" s="5"/>
      <c r="C65" s="6" t="s">
        <v>225</v>
      </c>
      <c r="D65" s="6"/>
      <c r="E65" s="6"/>
      <c r="F65" s="6"/>
      <c r="G65" s="6"/>
      <c r="H65" s="6"/>
      <c r="I65" s="6"/>
      <c r="J65" s="8"/>
    </row>
    <row r="66" spans="2:10" x14ac:dyDescent="0.15">
      <c r="B66" s="5"/>
      <c r="C66" s="6" t="s">
        <v>226</v>
      </c>
      <c r="D66" s="6"/>
      <c r="E66" s="6"/>
      <c r="F66" s="6"/>
      <c r="G66" s="6"/>
      <c r="H66" s="6"/>
      <c r="I66" s="6"/>
      <c r="J66" s="8"/>
    </row>
    <row r="67" spans="2:10" x14ac:dyDescent="0.15">
      <c r="B67" s="5"/>
      <c r="C67" s="6" t="s">
        <v>227</v>
      </c>
      <c r="D67" s="6"/>
      <c r="E67" s="6"/>
      <c r="F67" s="6"/>
      <c r="G67" s="6"/>
      <c r="H67" s="6"/>
      <c r="I67" s="6"/>
      <c r="J67" s="8"/>
    </row>
    <row r="68" spans="2:10" x14ac:dyDescent="0.15">
      <c r="B68" s="5"/>
      <c r="C68" s="6" t="s">
        <v>228</v>
      </c>
      <c r="D68" s="6"/>
      <c r="E68" s="6"/>
      <c r="F68" s="73"/>
      <c r="G68" s="6"/>
      <c r="H68" s="6"/>
      <c r="I68" s="6"/>
      <c r="J68" s="8"/>
    </row>
    <row r="69" spans="2:10" x14ac:dyDescent="0.15">
      <c r="B69" s="5"/>
      <c r="C69" s="6" t="s">
        <v>229</v>
      </c>
      <c r="D69" s="6"/>
      <c r="E69" s="6"/>
      <c r="F69" s="6"/>
      <c r="G69" s="6"/>
      <c r="H69" s="6"/>
      <c r="I69" s="6"/>
      <c r="J69" s="8"/>
    </row>
    <row r="70" spans="2:10" x14ac:dyDescent="0.15">
      <c r="B70" s="5"/>
      <c r="C70" s="6" t="s">
        <v>230</v>
      </c>
      <c r="D70" s="6"/>
      <c r="E70" s="6"/>
      <c r="F70" s="6"/>
      <c r="G70" s="6"/>
      <c r="H70" s="6"/>
      <c r="I70" s="6"/>
      <c r="J70" s="8"/>
    </row>
    <row r="71" spans="2:10" x14ac:dyDescent="0.15">
      <c r="B71" s="5"/>
      <c r="C71" s="6" t="s">
        <v>231</v>
      </c>
      <c r="D71" s="6"/>
      <c r="E71" s="6"/>
      <c r="F71" s="6"/>
      <c r="G71" s="6"/>
      <c r="H71" s="6"/>
      <c r="I71" s="6"/>
      <c r="J71" s="8"/>
    </row>
    <row r="72" spans="2:10" x14ac:dyDescent="0.15">
      <c r="B72" s="5"/>
      <c r="C72" s="6" t="s">
        <v>232</v>
      </c>
      <c r="D72" s="6"/>
      <c r="E72" s="6"/>
      <c r="F72" s="6"/>
      <c r="G72" s="6"/>
      <c r="H72" s="6"/>
      <c r="I72" s="6"/>
      <c r="J72" s="8"/>
    </row>
    <row r="73" spans="2:10" x14ac:dyDescent="0.15">
      <c r="B73" s="5"/>
      <c r="C73" s="6" t="s">
        <v>233</v>
      </c>
      <c r="D73" s="6"/>
      <c r="E73" s="6"/>
      <c r="F73" s="6"/>
      <c r="G73" s="6"/>
      <c r="H73" s="6"/>
      <c r="I73" s="6"/>
      <c r="J73" s="8"/>
    </row>
    <row r="74" spans="2:10" x14ac:dyDescent="0.15">
      <c r="B74" s="5"/>
      <c r="C74" s="6" t="s">
        <v>234</v>
      </c>
      <c r="D74" s="6"/>
      <c r="E74" s="6"/>
      <c r="F74" s="6"/>
      <c r="G74" s="6"/>
      <c r="H74" s="6"/>
      <c r="I74" s="6"/>
      <c r="J74" s="8"/>
    </row>
    <row r="75" spans="2:10" x14ac:dyDescent="0.15">
      <c r="B75" s="5"/>
      <c r="C75" s="6"/>
      <c r="D75" s="6"/>
      <c r="E75" s="6"/>
      <c r="F75" s="6"/>
      <c r="G75" s="6"/>
      <c r="H75" s="6"/>
      <c r="I75" s="6"/>
      <c r="J75" s="8"/>
    </row>
    <row r="76" spans="2:10" x14ac:dyDescent="0.15">
      <c r="B76" s="5"/>
      <c r="C76" s="6"/>
      <c r="D76" s="6"/>
      <c r="E76" s="6"/>
      <c r="F76" s="6"/>
      <c r="G76" s="6"/>
      <c r="H76" s="6"/>
      <c r="I76" s="6"/>
      <c r="J76" s="8"/>
    </row>
    <row r="77" spans="2:10" x14ac:dyDescent="0.15">
      <c r="B77" s="5"/>
      <c r="C77" s="6" t="s">
        <v>235</v>
      </c>
      <c r="D77" s="6"/>
      <c r="E77" s="6"/>
      <c r="F77" s="6"/>
      <c r="G77" s="6"/>
      <c r="H77" s="6"/>
      <c r="I77" s="6"/>
      <c r="J77" s="8"/>
    </row>
    <row r="78" spans="2:10" x14ac:dyDescent="0.15">
      <c r="B78" s="5"/>
      <c r="C78" s="6" t="s">
        <v>236</v>
      </c>
      <c r="D78" s="6"/>
      <c r="E78" s="6"/>
      <c r="F78" s="6"/>
      <c r="G78" s="6"/>
      <c r="H78" s="6"/>
      <c r="I78" s="6"/>
      <c r="J78" s="8"/>
    </row>
    <row r="79" spans="2:10" x14ac:dyDescent="0.15">
      <c r="B79" s="5"/>
      <c r="C79" s="6" t="s">
        <v>237</v>
      </c>
      <c r="D79" s="6"/>
      <c r="E79" s="6"/>
      <c r="F79" s="6"/>
      <c r="G79" s="6"/>
      <c r="H79" s="6"/>
      <c r="I79" s="6"/>
      <c r="J79" s="8"/>
    </row>
    <row r="80" spans="2:10" x14ac:dyDescent="0.15">
      <c r="B80" s="5"/>
      <c r="C80" s="6" t="s">
        <v>238</v>
      </c>
      <c r="D80" s="6"/>
      <c r="E80" s="6"/>
      <c r="F80" s="6"/>
      <c r="G80" s="6"/>
      <c r="H80" s="6"/>
      <c r="I80" s="6"/>
      <c r="J80" s="8"/>
    </row>
    <row r="81" spans="2:10" x14ac:dyDescent="0.15">
      <c r="B81" s="5"/>
      <c r="C81" s="6"/>
      <c r="D81" s="6"/>
      <c r="E81" s="6"/>
      <c r="F81" s="6"/>
      <c r="G81" s="6"/>
      <c r="H81" s="6"/>
      <c r="I81" s="6"/>
      <c r="J81" s="8"/>
    </row>
    <row r="82" spans="2:10" x14ac:dyDescent="0.15">
      <c r="B82" s="11"/>
      <c r="C82" s="12"/>
      <c r="D82" s="12"/>
      <c r="E82" s="12"/>
      <c r="F82" s="12"/>
      <c r="G82" s="12"/>
      <c r="H82" s="12"/>
      <c r="I82" s="12"/>
      <c r="J82" s="13"/>
    </row>
  </sheetData>
  <sheetProtection sheet="1" objects="1" scenarios="1"/>
  <mergeCells count="3">
    <mergeCell ref="E16:I17"/>
    <mergeCell ref="I39:J39"/>
    <mergeCell ref="H18:I18"/>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2:V57"/>
  <sheetViews>
    <sheetView topLeftCell="A28" workbookViewId="0">
      <selection activeCell="Q33" sqref="Q33"/>
    </sheetView>
  </sheetViews>
  <sheetFormatPr defaultColWidth="9" defaultRowHeight="13.5" x14ac:dyDescent="0.15"/>
  <cols>
    <col min="1" max="1" width="1.875" style="1" customWidth="1"/>
    <col min="2" max="2" width="2.375" style="1" customWidth="1"/>
    <col min="3" max="3" width="1.875" style="1" customWidth="1"/>
    <col min="4" max="4" width="13.25" style="1" customWidth="1"/>
    <col min="5" max="5" width="4.375" style="1" customWidth="1"/>
    <col min="6" max="6" width="4.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4.625" style="1" customWidth="1"/>
    <col min="16" max="16" width="4.125" style="1" customWidth="1"/>
    <col min="17" max="17" width="8" style="1" customWidth="1"/>
    <col min="18" max="18" width="6" style="1" customWidth="1"/>
    <col min="19" max="19" width="9" style="1"/>
    <col min="20" max="20" width="10.75"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x14ac:dyDescent="0.15">
      <c r="A3" s="5"/>
      <c r="B3" s="6"/>
      <c r="C3" s="6"/>
      <c r="D3" s="6"/>
      <c r="E3" s="6"/>
      <c r="F3" s="6"/>
      <c r="G3" s="6"/>
      <c r="H3" s="6"/>
      <c r="I3" s="6"/>
      <c r="J3" s="6"/>
      <c r="K3" s="6"/>
      <c r="L3" s="6"/>
      <c r="M3" s="6"/>
      <c r="N3" s="6"/>
      <c r="O3" s="6"/>
      <c r="P3" s="6"/>
      <c r="Q3" s="6"/>
      <c r="R3" s="8"/>
    </row>
    <row r="4" spans="1:21" ht="17.25" x14ac:dyDescent="0.15">
      <c r="A4" s="5"/>
      <c r="B4" s="6"/>
      <c r="C4" s="6"/>
      <c r="D4" s="6"/>
      <c r="E4" s="6"/>
      <c r="F4" s="6"/>
      <c r="G4" s="7" t="s">
        <v>103</v>
      </c>
      <c r="H4" s="6"/>
      <c r="I4" s="6"/>
      <c r="J4" s="6"/>
      <c r="K4" s="6"/>
      <c r="L4" s="6"/>
      <c r="M4" s="6"/>
      <c r="N4" s="6"/>
      <c r="O4" s="6"/>
      <c r="P4" s="6"/>
      <c r="Q4" s="6"/>
      <c r="R4" s="8"/>
    </row>
    <row r="5" spans="1:21" x14ac:dyDescent="0.15">
      <c r="A5" s="5"/>
      <c r="B5" s="6"/>
      <c r="C5" s="6"/>
      <c r="D5" s="6"/>
      <c r="E5" s="6"/>
      <c r="F5" s="6"/>
      <c r="G5" s="6"/>
      <c r="H5" s="6"/>
      <c r="I5" s="6"/>
      <c r="J5" s="6"/>
      <c r="K5" s="6"/>
      <c r="L5" s="6"/>
      <c r="M5" s="6"/>
      <c r="N5" s="6"/>
      <c r="O5" s="6"/>
      <c r="P5" s="6"/>
      <c r="Q5" s="17"/>
      <c r="R5" s="8"/>
    </row>
    <row r="6" spans="1:21" x14ac:dyDescent="0.15">
      <c r="A6" s="5"/>
      <c r="B6" s="6"/>
      <c r="C6" s="6"/>
      <c r="D6" s="6"/>
      <c r="E6" s="6"/>
      <c r="F6" s="6"/>
      <c r="G6" s="6"/>
      <c r="H6" s="6"/>
      <c r="I6" s="6"/>
      <c r="J6" s="6"/>
      <c r="K6" s="6"/>
      <c r="L6" s="6"/>
      <c r="M6" s="6"/>
      <c r="N6" s="6"/>
      <c r="O6" s="6"/>
      <c r="P6" s="6"/>
      <c r="Q6" s="19" t="s">
        <v>26</v>
      </c>
      <c r="R6" s="8"/>
      <c r="T6" s="24"/>
      <c r="U6" s="24"/>
    </row>
    <row r="7" spans="1:21" x14ac:dyDescent="0.15">
      <c r="A7" s="5"/>
      <c r="B7" s="6"/>
      <c r="C7" s="6"/>
      <c r="D7" s="6"/>
      <c r="E7" s="6"/>
      <c r="F7" s="6"/>
      <c r="G7" s="6"/>
      <c r="H7" s="6"/>
      <c r="I7" s="6"/>
      <c r="J7" s="6"/>
      <c r="K7" s="6"/>
      <c r="L7" s="6"/>
      <c r="M7" s="6"/>
      <c r="N7" s="6"/>
      <c r="O7" s="6"/>
      <c r="P7" s="6"/>
      <c r="Q7" s="19" t="s">
        <v>27</v>
      </c>
      <c r="R7" s="8"/>
    </row>
    <row r="8" spans="1:21" x14ac:dyDescent="0.15">
      <c r="A8" s="5"/>
      <c r="B8" s="6">
        <v>1</v>
      </c>
      <c r="C8" s="6"/>
      <c r="D8" s="9" t="s">
        <v>1</v>
      </c>
      <c r="E8" s="6"/>
      <c r="F8" s="94" t="str">
        <f>U8</f>
        <v>令和5年度　　西部農林事務所　工事</v>
      </c>
      <c r="G8" s="94"/>
      <c r="H8" s="94"/>
      <c r="I8" s="94"/>
      <c r="J8" s="94"/>
      <c r="K8" s="94"/>
      <c r="L8" s="94"/>
      <c r="M8" s="94"/>
      <c r="N8" s="94"/>
      <c r="O8" s="94"/>
      <c r="P8" s="6"/>
      <c r="Q8" s="18"/>
      <c r="R8" s="8"/>
      <c r="T8" s="1" t="s">
        <v>37</v>
      </c>
      <c r="U8" s="79" t="s">
        <v>245</v>
      </c>
    </row>
    <row r="9" spans="1:21" x14ac:dyDescent="0.15">
      <c r="A9" s="5"/>
      <c r="B9" s="6"/>
      <c r="C9" s="6"/>
      <c r="D9" s="9"/>
      <c r="E9" s="6"/>
      <c r="F9" s="94"/>
      <c r="G9" s="94"/>
      <c r="H9" s="94"/>
      <c r="I9" s="94"/>
      <c r="J9" s="94"/>
      <c r="K9" s="94"/>
      <c r="L9" s="94"/>
      <c r="M9" s="94"/>
      <c r="N9" s="94"/>
      <c r="O9" s="94"/>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c r="C11" s="6"/>
      <c r="D11" s="9"/>
      <c r="E11" s="6"/>
      <c r="F11" s="6"/>
      <c r="G11" s="6"/>
      <c r="H11" s="6"/>
      <c r="I11" s="6"/>
      <c r="J11" s="6"/>
      <c r="K11" s="6"/>
      <c r="L11" s="6"/>
      <c r="M11" s="6"/>
      <c r="N11" s="6"/>
      <c r="O11" s="6"/>
      <c r="P11" s="6"/>
      <c r="Q11" s="6"/>
      <c r="R11" s="8"/>
    </row>
    <row r="12" spans="1:21" x14ac:dyDescent="0.15">
      <c r="A12" s="5"/>
      <c r="B12" s="6">
        <v>2</v>
      </c>
      <c r="C12" s="6"/>
      <c r="D12" s="9" t="s">
        <v>2</v>
      </c>
      <c r="E12" s="6"/>
      <c r="F12" s="6" t="str">
        <f>U12</f>
        <v>浜松市</v>
      </c>
      <c r="G12" s="6"/>
      <c r="H12" s="6"/>
      <c r="I12" s="6"/>
      <c r="J12" s="6"/>
      <c r="K12" s="6"/>
      <c r="L12" s="6"/>
      <c r="M12" s="6"/>
      <c r="N12" s="6"/>
      <c r="O12" s="6"/>
      <c r="P12" s="6"/>
      <c r="Q12" s="6"/>
      <c r="R12" s="8"/>
      <c r="T12" s="1" t="s">
        <v>30</v>
      </c>
      <c r="U12" s="79" t="s">
        <v>162</v>
      </c>
    </row>
    <row r="13" spans="1:21" x14ac:dyDescent="0.15">
      <c r="A13" s="5"/>
      <c r="B13" s="6"/>
      <c r="C13" s="6"/>
      <c r="D13" s="9"/>
      <c r="E13" s="6"/>
      <c r="F13" s="6"/>
      <c r="G13" s="6"/>
      <c r="H13" s="6"/>
      <c r="I13" s="6"/>
      <c r="J13" s="6"/>
      <c r="K13" s="6"/>
      <c r="L13" s="6"/>
      <c r="M13" s="6"/>
      <c r="N13" s="6"/>
      <c r="O13" s="6"/>
      <c r="P13" s="6"/>
      <c r="Q13" s="6"/>
      <c r="R13" s="8"/>
    </row>
    <row r="14" spans="1:21" x14ac:dyDescent="0.15">
      <c r="A14" s="5"/>
      <c r="B14" s="6"/>
      <c r="C14" s="6"/>
      <c r="D14" s="9"/>
      <c r="E14" s="6"/>
      <c r="F14" s="6"/>
      <c r="G14" s="6"/>
      <c r="H14" s="6"/>
      <c r="I14" s="6"/>
      <c r="J14" s="6"/>
      <c r="K14" s="6"/>
      <c r="L14" s="6"/>
      <c r="M14" s="6"/>
      <c r="N14" s="6"/>
      <c r="O14" s="6"/>
      <c r="P14" s="6"/>
      <c r="Q14" s="6"/>
      <c r="R14" s="8"/>
    </row>
    <row r="15" spans="1:21" x14ac:dyDescent="0.15">
      <c r="A15" s="5"/>
      <c r="B15" s="6"/>
      <c r="C15" s="6"/>
      <c r="D15" s="6"/>
      <c r="E15" s="6"/>
      <c r="F15" s="6"/>
      <c r="G15" s="6"/>
      <c r="H15" s="6"/>
      <c r="I15" s="6"/>
      <c r="J15" s="6"/>
      <c r="K15" s="6"/>
      <c r="L15" s="6"/>
      <c r="M15" s="6"/>
      <c r="N15" s="6"/>
      <c r="O15" s="6"/>
      <c r="P15" s="6"/>
      <c r="Q15" s="6"/>
      <c r="R15" s="8"/>
    </row>
    <row r="16" spans="1:21" x14ac:dyDescent="0.15">
      <c r="A16" s="5"/>
      <c r="B16" s="6">
        <v>3</v>
      </c>
      <c r="C16" s="6"/>
      <c r="D16" s="9" t="s">
        <v>104</v>
      </c>
      <c r="E16" s="6"/>
      <c r="F16" s="6"/>
      <c r="G16" s="95"/>
      <c r="H16" s="96"/>
      <c r="I16" s="96"/>
      <c r="J16" s="96"/>
      <c r="K16" s="96"/>
      <c r="L16" s="6"/>
      <c r="M16" s="6"/>
      <c r="N16" s="6"/>
      <c r="O16" s="6"/>
      <c r="P16" s="6"/>
      <c r="Q16" s="6"/>
      <c r="R16" s="8"/>
      <c r="T16" s="24"/>
      <c r="U16" s="32"/>
    </row>
    <row r="17" spans="1:22" x14ac:dyDescent="0.15">
      <c r="A17" s="5"/>
      <c r="B17" s="6"/>
      <c r="C17" s="6"/>
      <c r="D17" s="9"/>
      <c r="E17" s="6"/>
      <c r="F17" s="6"/>
      <c r="G17" s="6"/>
      <c r="H17" s="6"/>
      <c r="I17" s="6"/>
      <c r="J17" s="6"/>
      <c r="K17" s="6"/>
      <c r="L17" s="6"/>
      <c r="M17" s="6"/>
      <c r="N17" s="6"/>
      <c r="O17" s="6"/>
      <c r="P17" s="6"/>
      <c r="Q17" s="6"/>
      <c r="R17" s="8"/>
      <c r="T17" s="1" t="s">
        <v>109</v>
      </c>
      <c r="U17" s="79" t="s">
        <v>110</v>
      </c>
      <c r="V17" s="1" t="s">
        <v>157</v>
      </c>
    </row>
    <row r="18" spans="1:22" x14ac:dyDescent="0.15">
      <c r="A18" s="5"/>
      <c r="B18" s="107" t="s">
        <v>105</v>
      </c>
      <c r="C18" s="107"/>
      <c r="D18" s="108" t="s">
        <v>6</v>
      </c>
      <c r="E18" s="108"/>
      <c r="F18" s="110" t="str">
        <f>IF(U17="変更なし","",U17)</f>
        <v/>
      </c>
      <c r="G18" s="110"/>
      <c r="H18" s="109" t="str">
        <f>IF(U17="変更なし",U17,U18)</f>
        <v>変更なし</v>
      </c>
      <c r="I18" s="109"/>
      <c r="J18" s="109"/>
      <c r="K18" s="109"/>
      <c r="L18" s="6" t="str">
        <f>IF(U17="変更なし","","-")</f>
        <v/>
      </c>
      <c r="M18" s="6"/>
      <c r="N18" s="6"/>
      <c r="O18" s="6"/>
      <c r="P18" s="6"/>
      <c r="Q18" s="6"/>
      <c r="R18" s="8"/>
      <c r="T18" s="1" t="s">
        <v>107</v>
      </c>
      <c r="U18" s="81">
        <v>1250000</v>
      </c>
    </row>
    <row r="19" spans="1:22" x14ac:dyDescent="0.15">
      <c r="A19" s="5"/>
      <c r="B19" s="6"/>
      <c r="C19" s="6"/>
      <c r="D19" s="9"/>
      <c r="E19" s="6"/>
      <c r="F19" s="30"/>
      <c r="G19" s="30"/>
      <c r="H19" s="30"/>
      <c r="I19" s="30"/>
      <c r="J19" s="6"/>
      <c r="K19" s="6"/>
      <c r="L19" s="6"/>
      <c r="M19" s="6"/>
      <c r="N19" s="6"/>
      <c r="O19" s="6"/>
      <c r="P19" s="6"/>
      <c r="Q19" s="6"/>
      <c r="R19" s="8"/>
      <c r="T19" s="1" t="s">
        <v>108</v>
      </c>
    </row>
    <row r="20" spans="1:22" x14ac:dyDescent="0.15">
      <c r="A20" s="5"/>
      <c r="B20" s="6"/>
      <c r="C20" s="6" t="s">
        <v>7</v>
      </c>
      <c r="D20" s="6"/>
      <c r="E20" s="6"/>
      <c r="F20" s="6"/>
      <c r="G20" s="6"/>
      <c r="H20" s="6"/>
      <c r="I20" s="6"/>
      <c r="J20" s="6"/>
      <c r="K20" s="106" t="str">
        <f>IF(U17="変更なし","",ROUNDUP(H18/110*10,0))</f>
        <v/>
      </c>
      <c r="L20" s="106"/>
      <c r="M20" s="6" t="s">
        <v>10</v>
      </c>
      <c r="N20" s="6" t="s">
        <v>25</v>
      </c>
      <c r="O20" s="6"/>
      <c r="P20" s="6"/>
      <c r="Q20" s="6"/>
      <c r="R20" s="8"/>
      <c r="T20" s="24"/>
      <c r="U20" s="33"/>
    </row>
    <row r="21" spans="1:22" x14ac:dyDescent="0.15">
      <c r="A21" s="5"/>
      <c r="B21" s="6"/>
      <c r="C21" s="6"/>
      <c r="D21" s="6"/>
      <c r="E21" s="6"/>
      <c r="F21" s="6"/>
      <c r="G21" s="6"/>
      <c r="H21" s="6"/>
      <c r="I21" s="6"/>
      <c r="J21" s="6"/>
      <c r="K21" s="6"/>
      <c r="L21" s="6"/>
      <c r="M21" s="6"/>
      <c r="N21" s="6"/>
      <c r="O21" s="6"/>
      <c r="P21" s="6"/>
      <c r="Q21" s="6"/>
      <c r="R21" s="8"/>
    </row>
    <row r="22" spans="1:22" x14ac:dyDescent="0.15">
      <c r="A22" s="5"/>
      <c r="B22" s="6"/>
      <c r="C22" s="6"/>
      <c r="D22" s="6"/>
      <c r="E22" s="6"/>
      <c r="F22" s="6"/>
      <c r="G22" s="6"/>
      <c r="H22" s="6"/>
      <c r="I22" s="6"/>
      <c r="J22" s="6"/>
      <c r="K22" s="6"/>
      <c r="L22" s="6"/>
      <c r="M22" s="6"/>
      <c r="N22" s="6"/>
      <c r="O22" s="6"/>
      <c r="P22" s="6"/>
      <c r="Q22" s="6"/>
      <c r="R22" s="8"/>
      <c r="T22" s="1" t="s">
        <v>112</v>
      </c>
      <c r="U22" s="79" t="s">
        <v>113</v>
      </c>
      <c r="V22" s="1" t="s">
        <v>157</v>
      </c>
    </row>
    <row r="23" spans="1:22" ht="13.5" customHeight="1" x14ac:dyDescent="0.15">
      <c r="A23" s="5"/>
      <c r="B23" s="107" t="s">
        <v>106</v>
      </c>
      <c r="C23" s="107"/>
      <c r="D23" s="108" t="s">
        <v>3</v>
      </c>
      <c r="E23" s="108"/>
      <c r="F23" s="6"/>
      <c r="G23" s="6"/>
      <c r="H23" s="111">
        <f>IF(U22="なし","変更なし",U23)</f>
        <v>45381</v>
      </c>
      <c r="I23" s="111"/>
      <c r="J23" s="111"/>
      <c r="K23" s="111"/>
      <c r="L23" s="35" t="str">
        <f>IF(U22="あり","まで延長する。","")</f>
        <v>まで延長する。</v>
      </c>
      <c r="M23" s="34"/>
      <c r="N23" s="34"/>
      <c r="O23" s="6"/>
      <c r="P23" s="6"/>
      <c r="Q23" s="6"/>
      <c r="R23" s="8"/>
      <c r="T23" s="1" t="s">
        <v>111</v>
      </c>
      <c r="U23" s="80">
        <v>45381</v>
      </c>
    </row>
    <row r="24" spans="1:22" x14ac:dyDescent="0.15">
      <c r="A24" s="5"/>
      <c r="B24" s="6"/>
      <c r="C24" s="6"/>
      <c r="D24" s="6"/>
      <c r="E24" s="6"/>
      <c r="F24" s="6"/>
      <c r="G24" s="6"/>
      <c r="H24" s="6"/>
      <c r="I24" s="6"/>
      <c r="J24" s="6"/>
      <c r="K24" s="6"/>
      <c r="L24" s="6"/>
      <c r="M24" s="6"/>
      <c r="N24" s="6"/>
      <c r="O24" s="6"/>
      <c r="P24" s="6"/>
      <c r="Q24" s="6"/>
      <c r="R24" s="8"/>
      <c r="U24" s="22"/>
    </row>
    <row r="25" spans="1:22" x14ac:dyDescent="0.15">
      <c r="A25" s="5"/>
      <c r="B25" s="6"/>
      <c r="C25" s="6"/>
      <c r="D25" s="6"/>
      <c r="E25" s="6"/>
      <c r="F25" s="6"/>
      <c r="G25" s="6"/>
      <c r="H25" s="6"/>
      <c r="I25" s="6"/>
      <c r="J25" s="6"/>
      <c r="K25" s="6"/>
      <c r="L25" s="6"/>
      <c r="M25" s="6"/>
      <c r="N25" s="6"/>
      <c r="O25" s="6"/>
      <c r="P25" s="6"/>
      <c r="Q25" s="6"/>
      <c r="R25" s="8"/>
    </row>
    <row r="26" spans="1:22" x14ac:dyDescent="0.15">
      <c r="A26" s="5"/>
      <c r="B26" s="107" t="s">
        <v>114</v>
      </c>
      <c r="C26" s="107"/>
      <c r="D26" s="108" t="s">
        <v>115</v>
      </c>
      <c r="E26" s="108"/>
      <c r="F26" s="6"/>
      <c r="G26" s="6"/>
      <c r="H26" s="6" t="str">
        <f>IF(U26="なし","変更なし","別添設計書、図面の通り")</f>
        <v>別添設計書、図面の通り</v>
      </c>
      <c r="I26" s="6"/>
      <c r="J26" s="6"/>
      <c r="K26" s="6"/>
      <c r="L26" s="6"/>
      <c r="M26" s="6"/>
      <c r="N26" s="6"/>
      <c r="O26" s="6"/>
      <c r="P26" s="6"/>
      <c r="Q26" s="6"/>
      <c r="R26" s="8"/>
      <c r="T26" s="1" t="s">
        <v>116</v>
      </c>
      <c r="U26" s="79" t="s">
        <v>113</v>
      </c>
      <c r="V26" s="1" t="s">
        <v>157</v>
      </c>
    </row>
    <row r="27" spans="1:22" x14ac:dyDescent="0.15">
      <c r="A27" s="5"/>
      <c r="B27" s="6"/>
      <c r="C27" s="6"/>
      <c r="D27" s="6"/>
      <c r="E27" s="6"/>
      <c r="F27" s="6"/>
      <c r="G27" s="6"/>
      <c r="H27" s="6"/>
      <c r="I27" s="6"/>
      <c r="J27" s="6"/>
      <c r="K27" s="6"/>
      <c r="L27" s="6"/>
      <c r="M27" s="6"/>
      <c r="N27" s="6"/>
      <c r="O27" s="6"/>
      <c r="P27" s="6"/>
      <c r="Q27" s="6"/>
      <c r="R27" s="8"/>
    </row>
    <row r="28" spans="1:22" x14ac:dyDescent="0.15">
      <c r="A28" s="5"/>
      <c r="B28" s="6"/>
      <c r="C28" s="6"/>
      <c r="D28" s="6"/>
      <c r="E28" s="6"/>
      <c r="F28" s="6"/>
      <c r="G28" s="6"/>
      <c r="H28" s="6"/>
      <c r="I28" s="6"/>
      <c r="J28" s="6"/>
      <c r="K28" s="6"/>
      <c r="L28" s="6"/>
      <c r="M28" s="6"/>
      <c r="N28" s="6"/>
      <c r="O28" s="6"/>
      <c r="P28" s="6"/>
      <c r="Q28" s="6"/>
      <c r="R28" s="8"/>
    </row>
    <row r="29" spans="1:22" x14ac:dyDescent="0.15">
      <c r="A29" s="5"/>
      <c r="B29" s="107" t="s">
        <v>118</v>
      </c>
      <c r="C29" s="107"/>
      <c r="D29" s="108" t="s">
        <v>117</v>
      </c>
      <c r="E29" s="108"/>
      <c r="F29" s="6"/>
      <c r="G29" s="6"/>
      <c r="H29" s="113"/>
      <c r="I29" s="114"/>
      <c r="J29" s="114"/>
      <c r="K29" s="114"/>
      <c r="L29" s="114"/>
      <c r="M29" s="114"/>
      <c r="N29" s="114"/>
      <c r="O29" s="114"/>
      <c r="P29" s="114"/>
      <c r="Q29" s="114"/>
      <c r="R29" s="8"/>
      <c r="T29" s="1" t="s">
        <v>159</v>
      </c>
      <c r="U29" s="1" t="s">
        <v>166</v>
      </c>
    </row>
    <row r="30" spans="1:22" x14ac:dyDescent="0.15">
      <c r="A30" s="5"/>
      <c r="B30" s="6"/>
      <c r="C30" s="6"/>
      <c r="D30" s="6"/>
      <c r="E30" s="6"/>
      <c r="F30" s="6"/>
      <c r="G30" s="6"/>
      <c r="H30" s="114"/>
      <c r="I30" s="114"/>
      <c r="J30" s="114"/>
      <c r="K30" s="114"/>
      <c r="L30" s="114"/>
      <c r="M30" s="114"/>
      <c r="N30" s="114"/>
      <c r="O30" s="114"/>
      <c r="P30" s="114"/>
      <c r="Q30" s="114"/>
      <c r="R30" s="8"/>
    </row>
    <row r="31" spans="1:22" x14ac:dyDescent="0.15">
      <c r="A31" s="5"/>
      <c r="B31" s="6"/>
      <c r="C31" s="6"/>
      <c r="D31" s="6"/>
      <c r="E31" s="6"/>
      <c r="F31" s="6"/>
      <c r="G31" s="6"/>
      <c r="H31" s="114"/>
      <c r="I31" s="114"/>
      <c r="J31" s="114"/>
      <c r="K31" s="114"/>
      <c r="L31" s="114"/>
      <c r="M31" s="114"/>
      <c r="N31" s="114"/>
      <c r="O31" s="114"/>
      <c r="P31" s="114"/>
      <c r="Q31" s="114"/>
      <c r="R31" s="8"/>
    </row>
    <row r="32" spans="1:22" x14ac:dyDescent="0.15">
      <c r="A32" s="5"/>
      <c r="B32" s="6"/>
      <c r="C32" s="6"/>
      <c r="D32" s="6"/>
      <c r="E32" s="6"/>
      <c r="F32" s="6"/>
      <c r="G32" s="6"/>
      <c r="H32" s="114"/>
      <c r="I32" s="114"/>
      <c r="J32" s="114"/>
      <c r="K32" s="114"/>
      <c r="L32" s="114"/>
      <c r="M32" s="114"/>
      <c r="N32" s="114"/>
      <c r="O32" s="114"/>
      <c r="P32" s="114"/>
      <c r="Q32" s="114"/>
      <c r="R32" s="8"/>
    </row>
    <row r="33" spans="1:21" x14ac:dyDescent="0.15">
      <c r="A33" s="5"/>
      <c r="B33" s="6"/>
      <c r="C33" s="6"/>
      <c r="D33" s="6"/>
      <c r="E33" s="6"/>
      <c r="F33" s="6"/>
      <c r="G33" s="6"/>
      <c r="H33" s="6"/>
      <c r="I33" s="6"/>
      <c r="J33" s="6"/>
      <c r="K33" s="6"/>
      <c r="L33" s="6"/>
      <c r="M33" s="6"/>
      <c r="N33" s="6"/>
      <c r="O33" s="6"/>
      <c r="P33" s="6"/>
      <c r="Q33" s="6"/>
      <c r="R33" s="8"/>
    </row>
    <row r="34" spans="1:21" x14ac:dyDescent="0.15">
      <c r="A34" s="5"/>
      <c r="B34" s="6"/>
      <c r="C34" s="6"/>
      <c r="D34" s="6"/>
      <c r="E34" s="6"/>
      <c r="F34" s="6"/>
      <c r="G34" s="6"/>
      <c r="H34" s="6"/>
      <c r="I34" s="6"/>
      <c r="J34" s="6"/>
      <c r="K34" s="6"/>
      <c r="L34" s="6"/>
      <c r="M34" s="6"/>
      <c r="N34" s="6"/>
      <c r="O34" s="6"/>
      <c r="P34" s="6"/>
      <c r="Q34" s="6"/>
      <c r="R34" s="8"/>
    </row>
    <row r="35" spans="1:21" x14ac:dyDescent="0.15">
      <c r="A35" s="5"/>
      <c r="B35" s="6"/>
      <c r="C35" s="6"/>
      <c r="D35" s="6"/>
      <c r="E35" s="6"/>
      <c r="F35" s="6"/>
      <c r="G35" s="6"/>
      <c r="H35" s="6"/>
      <c r="I35" s="6"/>
      <c r="J35" s="6"/>
      <c r="K35" s="6"/>
      <c r="L35" s="6"/>
      <c r="M35" s="6"/>
      <c r="N35" s="6"/>
      <c r="O35" s="6"/>
      <c r="P35" s="6"/>
      <c r="Q35" s="6"/>
      <c r="R35" s="8"/>
    </row>
    <row r="36" spans="1:21" x14ac:dyDescent="0.15">
      <c r="A36" s="5"/>
      <c r="B36" s="6"/>
      <c r="D36" s="6" t="s">
        <v>119</v>
      </c>
      <c r="E36" s="112">
        <f>U36</f>
        <v>45115</v>
      </c>
      <c r="F36" s="112"/>
      <c r="G36" s="112"/>
      <c r="H36" s="112"/>
      <c r="I36" s="112"/>
      <c r="J36" s="6" t="s">
        <v>120</v>
      </c>
      <c r="K36" s="6"/>
      <c r="L36" s="6"/>
      <c r="M36" s="6"/>
      <c r="N36" s="6"/>
      <c r="O36" s="6"/>
      <c r="P36" s="6"/>
      <c r="Q36" s="6"/>
      <c r="R36" s="8"/>
      <c r="T36" s="1" t="s">
        <v>132</v>
      </c>
      <c r="U36" s="80">
        <v>45115</v>
      </c>
    </row>
    <row r="37" spans="1:21" x14ac:dyDescent="0.15">
      <c r="A37" s="5"/>
      <c r="B37" s="6"/>
      <c r="C37" s="6"/>
      <c r="D37" s="6"/>
      <c r="E37" s="6"/>
      <c r="F37" s="6"/>
      <c r="G37" s="6"/>
      <c r="H37" s="6"/>
      <c r="I37" s="6"/>
      <c r="J37" s="6"/>
      <c r="K37" s="6"/>
      <c r="L37" s="6"/>
      <c r="M37" s="6"/>
      <c r="N37" s="6"/>
      <c r="O37" s="6"/>
      <c r="P37" s="6"/>
      <c r="Q37" s="6"/>
      <c r="R37" s="8"/>
    </row>
    <row r="38" spans="1:21" x14ac:dyDescent="0.15">
      <c r="A38" s="5"/>
      <c r="C38" s="6" t="s">
        <v>121</v>
      </c>
      <c r="D38" s="6"/>
      <c r="E38" s="6"/>
      <c r="F38" s="6"/>
      <c r="G38" s="6"/>
      <c r="H38" s="6"/>
      <c r="I38" s="6"/>
      <c r="J38" s="6"/>
      <c r="K38" s="6"/>
      <c r="L38" s="6"/>
      <c r="M38" s="6"/>
      <c r="N38" s="6"/>
      <c r="O38" s="6"/>
      <c r="P38" s="6"/>
      <c r="Q38" s="6"/>
      <c r="R38" s="8"/>
    </row>
    <row r="39" spans="1:21" x14ac:dyDescent="0.15">
      <c r="A39" s="5"/>
      <c r="B39" s="6"/>
      <c r="C39" s="6"/>
      <c r="D39" s="6"/>
      <c r="E39" s="6"/>
      <c r="F39" s="6"/>
      <c r="G39" s="6"/>
      <c r="H39" s="6"/>
      <c r="I39" s="6"/>
      <c r="J39" s="6"/>
      <c r="K39" s="6"/>
      <c r="L39" s="6"/>
      <c r="M39" s="6"/>
      <c r="N39" s="6"/>
      <c r="O39" s="6"/>
      <c r="P39" s="6"/>
      <c r="Q39" s="6"/>
      <c r="R39" s="8"/>
    </row>
    <row r="40" spans="1:21" x14ac:dyDescent="0.15">
      <c r="A40" s="5"/>
      <c r="B40" s="6"/>
      <c r="C40" s="6"/>
      <c r="D40" s="6"/>
      <c r="E40" s="6"/>
      <c r="F40" s="6"/>
      <c r="G40" s="6"/>
      <c r="H40" s="6"/>
      <c r="I40" s="6"/>
      <c r="J40" s="6"/>
      <c r="K40" s="6"/>
      <c r="L40" s="6"/>
      <c r="M40" s="6"/>
      <c r="N40" s="6"/>
      <c r="O40" s="6"/>
      <c r="P40" s="6"/>
      <c r="Q40" s="6"/>
      <c r="R40" s="8"/>
    </row>
    <row r="41" spans="1:21" x14ac:dyDescent="0.15">
      <c r="A41" s="5"/>
      <c r="B41" s="6"/>
      <c r="C41" s="6"/>
      <c r="D41" s="6"/>
      <c r="E41" s="6"/>
      <c r="F41" s="6"/>
      <c r="G41" s="6"/>
      <c r="H41" s="6"/>
      <c r="I41" s="6"/>
      <c r="J41" s="6"/>
      <c r="K41" s="6"/>
      <c r="L41" s="6"/>
      <c r="M41" s="6"/>
      <c r="N41" s="6"/>
      <c r="O41" s="6"/>
      <c r="P41" s="6"/>
      <c r="Q41" s="6"/>
      <c r="R41" s="8"/>
    </row>
    <row r="42" spans="1:21" x14ac:dyDescent="0.15">
      <c r="A42" s="5"/>
      <c r="B42" s="6"/>
      <c r="C42" s="6"/>
      <c r="D42" s="6"/>
      <c r="E42" s="6"/>
      <c r="F42" s="6"/>
      <c r="G42" s="6"/>
      <c r="H42" s="6"/>
      <c r="I42" s="6"/>
      <c r="J42" s="6"/>
      <c r="K42" s="6"/>
      <c r="L42" s="6"/>
      <c r="M42" s="6"/>
      <c r="N42" s="6"/>
      <c r="O42" s="6"/>
      <c r="P42" s="6"/>
      <c r="Q42" s="6"/>
      <c r="R42" s="8"/>
    </row>
    <row r="43" spans="1:21" x14ac:dyDescent="0.15">
      <c r="A43" s="5"/>
      <c r="B43" s="6"/>
      <c r="C43" s="6"/>
      <c r="D43" s="6"/>
      <c r="E43" s="6"/>
      <c r="F43" s="6"/>
      <c r="G43" s="6"/>
      <c r="H43" s="6"/>
      <c r="I43" s="6"/>
      <c r="J43" s="6"/>
      <c r="K43" s="6"/>
      <c r="L43" s="6"/>
      <c r="M43" s="6"/>
      <c r="N43" s="6"/>
      <c r="O43" s="6"/>
      <c r="P43" s="6"/>
      <c r="Q43" s="6"/>
      <c r="R43" s="8"/>
    </row>
    <row r="44" spans="1:21" x14ac:dyDescent="0.15">
      <c r="A44" s="5"/>
      <c r="B44" s="6"/>
      <c r="C44" s="6"/>
      <c r="D44" s="6"/>
      <c r="E44" s="6"/>
      <c r="F44" s="6"/>
      <c r="G44" s="6"/>
      <c r="H44" s="6"/>
      <c r="I44" s="6"/>
      <c r="J44" s="6"/>
      <c r="K44" s="6"/>
      <c r="L44" s="6"/>
      <c r="M44" s="6"/>
      <c r="N44" s="6"/>
      <c r="O44" s="6"/>
      <c r="P44" s="6"/>
      <c r="Q44" s="6"/>
      <c r="R44" s="8"/>
    </row>
    <row r="45" spans="1:21" x14ac:dyDescent="0.15">
      <c r="A45" s="5"/>
      <c r="B45" s="6"/>
      <c r="C45" s="6"/>
      <c r="D45" s="6"/>
      <c r="E45" s="6"/>
      <c r="F45" s="6"/>
      <c r="G45" s="6"/>
      <c r="H45" s="6"/>
      <c r="I45" s="6"/>
      <c r="J45" s="6"/>
      <c r="K45" s="6"/>
      <c r="L45" s="6"/>
      <c r="M45" s="6"/>
      <c r="N45" s="6"/>
      <c r="O45" s="6"/>
      <c r="P45" s="6"/>
      <c r="Q45" s="6"/>
      <c r="R45" s="8"/>
    </row>
    <row r="46" spans="1:21" x14ac:dyDescent="0.15">
      <c r="A46" s="5"/>
      <c r="B46" s="6"/>
      <c r="C46" s="6"/>
      <c r="D46" s="6"/>
      <c r="E46" s="6"/>
      <c r="F46" s="6"/>
      <c r="G46" s="6"/>
      <c r="H46" s="6"/>
      <c r="I46" s="6"/>
      <c r="J46" s="6"/>
      <c r="K46" s="6"/>
      <c r="L46" s="93">
        <f>U46</f>
        <v>45371</v>
      </c>
      <c r="M46" s="93"/>
      <c r="N46" s="93"/>
      <c r="O46" s="93"/>
      <c r="P46" s="31"/>
      <c r="Q46" s="6"/>
      <c r="R46" s="8"/>
      <c r="T46" s="1" t="s">
        <v>122</v>
      </c>
      <c r="U46" s="80">
        <v>45371</v>
      </c>
    </row>
    <row r="47" spans="1:21" x14ac:dyDescent="0.15">
      <c r="A47" s="5"/>
      <c r="B47" s="6"/>
      <c r="C47" s="6"/>
      <c r="D47" s="6"/>
      <c r="E47" s="6"/>
      <c r="F47" s="6"/>
      <c r="G47" s="6"/>
      <c r="H47" s="6"/>
      <c r="I47" s="6"/>
      <c r="J47" s="6"/>
      <c r="K47" s="6"/>
      <c r="L47" s="6"/>
      <c r="M47" s="6"/>
      <c r="O47" s="6"/>
      <c r="P47" s="6"/>
      <c r="Q47" s="6"/>
      <c r="R47" s="8"/>
    </row>
    <row r="48" spans="1:21" x14ac:dyDescent="0.15">
      <c r="A48" s="5"/>
      <c r="B48" s="6"/>
      <c r="C48" s="6"/>
      <c r="D48" s="6"/>
      <c r="E48" s="6"/>
      <c r="F48" s="6"/>
      <c r="G48" s="6"/>
      <c r="H48" s="6"/>
      <c r="I48" s="6"/>
      <c r="J48" s="6"/>
      <c r="K48" s="6"/>
      <c r="L48" s="6"/>
      <c r="M48" s="6"/>
      <c r="N48" s="6"/>
      <c r="O48" s="6"/>
      <c r="P48" s="6"/>
      <c r="Q48" s="6"/>
      <c r="R48" s="8"/>
    </row>
    <row r="49" spans="1:21" x14ac:dyDescent="0.15">
      <c r="A49" s="5"/>
      <c r="B49" s="6"/>
      <c r="C49" s="6"/>
      <c r="D49" s="6"/>
      <c r="E49" s="6"/>
      <c r="F49" s="6"/>
      <c r="G49" s="6"/>
      <c r="H49" s="6"/>
      <c r="I49" s="6"/>
      <c r="J49" s="6"/>
      <c r="K49" s="6"/>
      <c r="L49" s="6"/>
      <c r="M49" s="6"/>
      <c r="N49" s="6"/>
      <c r="O49" s="6"/>
      <c r="P49" s="6"/>
      <c r="Q49" s="6"/>
      <c r="R49" s="8"/>
    </row>
    <row r="50" spans="1:21" x14ac:dyDescent="0.15">
      <c r="A50" s="5"/>
      <c r="B50" s="6"/>
      <c r="C50" s="6"/>
      <c r="D50" s="6"/>
      <c r="E50" s="6"/>
      <c r="F50" s="6"/>
      <c r="G50" s="6"/>
      <c r="H50" s="6" t="s">
        <v>19</v>
      </c>
      <c r="I50" s="6"/>
      <c r="J50" s="10" t="s">
        <v>20</v>
      </c>
      <c r="K50" s="6"/>
      <c r="L50" s="6"/>
      <c r="M50" s="6"/>
      <c r="N50" s="6"/>
      <c r="O50" s="6" t="str">
        <f>U50</f>
        <v>石川　盛一郎</v>
      </c>
      <c r="Q50" s="6"/>
      <c r="R50" s="8"/>
      <c r="T50" s="1" t="s">
        <v>176</v>
      </c>
      <c r="U50" s="1" t="str">
        <f>IF(AND(44651&lt;U46,U46&lt;45383),"石川　盛一郎","")</f>
        <v>石川　盛一郎</v>
      </c>
    </row>
    <row r="51" spans="1:21" x14ac:dyDescent="0.15">
      <c r="A51" s="5"/>
      <c r="B51" s="6"/>
      <c r="C51" s="6"/>
      <c r="D51" s="6"/>
      <c r="E51" s="6"/>
      <c r="F51" s="6"/>
      <c r="G51" s="6"/>
      <c r="H51" s="6"/>
      <c r="I51" s="6"/>
      <c r="J51" s="10"/>
      <c r="K51" s="6"/>
      <c r="L51" s="6"/>
      <c r="M51" s="6"/>
      <c r="N51" s="6"/>
      <c r="O51" s="6"/>
      <c r="Q51" s="6"/>
      <c r="R51" s="8"/>
    </row>
    <row r="52" spans="1:21" x14ac:dyDescent="0.15">
      <c r="A52" s="5"/>
      <c r="B52" s="6"/>
      <c r="C52" s="6"/>
      <c r="D52" s="6"/>
      <c r="E52" s="6"/>
      <c r="F52" s="6"/>
      <c r="G52" s="6"/>
      <c r="H52" s="6"/>
      <c r="I52" s="6"/>
      <c r="J52" s="10"/>
      <c r="K52" s="6"/>
      <c r="L52" s="6"/>
      <c r="M52" s="6"/>
      <c r="N52" s="6"/>
      <c r="O52" s="6"/>
      <c r="Q52" s="6"/>
      <c r="R52" s="8"/>
    </row>
    <row r="53" spans="1:21" x14ac:dyDescent="0.15">
      <c r="A53" s="5"/>
      <c r="B53" s="6"/>
      <c r="C53" s="6"/>
      <c r="D53" s="6"/>
      <c r="E53" s="6"/>
      <c r="F53" s="6"/>
      <c r="G53" s="6"/>
      <c r="H53" s="6" t="s">
        <v>21</v>
      </c>
      <c r="I53" s="6"/>
      <c r="J53" s="10" t="s">
        <v>22</v>
      </c>
      <c r="K53" s="6"/>
      <c r="L53" s="83"/>
      <c r="M53" s="83"/>
      <c r="N53" s="83"/>
      <c r="O53" s="83"/>
      <c r="P53" s="84"/>
      <c r="Q53" s="83"/>
      <c r="R53" s="8"/>
    </row>
    <row r="54" spans="1:21" x14ac:dyDescent="0.15">
      <c r="A54" s="5"/>
      <c r="B54" s="6"/>
      <c r="C54" s="6"/>
      <c r="D54" s="6"/>
      <c r="E54" s="6"/>
      <c r="F54" s="6"/>
      <c r="G54" s="6"/>
      <c r="H54" s="6"/>
      <c r="I54" s="6"/>
      <c r="J54" s="10" t="s">
        <v>23</v>
      </c>
      <c r="K54" s="6"/>
      <c r="L54" s="83"/>
      <c r="M54" s="83"/>
      <c r="N54" s="83"/>
      <c r="O54" s="83"/>
      <c r="P54" s="84"/>
      <c r="Q54" s="83"/>
      <c r="R54" s="8"/>
    </row>
    <row r="55" spans="1:21" x14ac:dyDescent="0.15">
      <c r="A55" s="5"/>
      <c r="B55" s="6"/>
      <c r="C55" s="6"/>
      <c r="D55" s="6"/>
      <c r="E55" s="6"/>
      <c r="F55" s="6"/>
      <c r="G55" s="6"/>
      <c r="H55" s="6"/>
      <c r="I55" s="6"/>
      <c r="J55" s="10" t="s">
        <v>24</v>
      </c>
      <c r="K55" s="6"/>
      <c r="L55" s="83"/>
      <c r="M55" s="83"/>
      <c r="N55" s="83"/>
      <c r="O55" s="83"/>
      <c r="P55" s="84"/>
      <c r="Q55" s="83"/>
      <c r="R55" s="8"/>
    </row>
    <row r="56" spans="1:21" x14ac:dyDescent="0.15">
      <c r="A56" s="5"/>
      <c r="B56" s="6"/>
      <c r="C56" s="6"/>
      <c r="D56" s="6"/>
      <c r="E56" s="6"/>
      <c r="F56" s="6"/>
      <c r="G56" s="6"/>
      <c r="H56" s="6"/>
      <c r="I56" s="6"/>
      <c r="J56" s="6"/>
      <c r="K56" s="6"/>
      <c r="L56" s="6"/>
      <c r="M56" s="6"/>
      <c r="N56" s="6"/>
      <c r="O56" s="6"/>
      <c r="P56" s="6"/>
      <c r="Q56" s="6"/>
      <c r="R56" s="8"/>
    </row>
    <row r="57" spans="1:21" x14ac:dyDescent="0.15">
      <c r="A57" s="11"/>
      <c r="B57" s="12"/>
      <c r="C57" s="12"/>
      <c r="D57" s="12"/>
      <c r="E57" s="12"/>
      <c r="F57" s="12"/>
      <c r="G57" s="12"/>
      <c r="H57" s="12"/>
      <c r="I57" s="12"/>
      <c r="J57" s="12"/>
      <c r="K57" s="12"/>
      <c r="L57" s="12"/>
      <c r="M57" s="12"/>
      <c r="N57" s="12"/>
      <c r="O57" s="12"/>
      <c r="P57" s="12"/>
      <c r="Q57" s="12"/>
      <c r="R57" s="13"/>
    </row>
  </sheetData>
  <sheetProtection sheet="1" objects="1" scenarios="1"/>
  <mergeCells count="17">
    <mergeCell ref="H29:Q32"/>
    <mergeCell ref="F8:O9"/>
    <mergeCell ref="G16:K16"/>
    <mergeCell ref="K20:L20"/>
    <mergeCell ref="L46:O46"/>
    <mergeCell ref="B18:C18"/>
    <mergeCell ref="D18:E18"/>
    <mergeCell ref="B23:C23"/>
    <mergeCell ref="D23:E23"/>
    <mergeCell ref="H18:K18"/>
    <mergeCell ref="F18:G18"/>
    <mergeCell ref="H23:K23"/>
    <mergeCell ref="B26:C26"/>
    <mergeCell ref="D26:E26"/>
    <mergeCell ref="B29:C29"/>
    <mergeCell ref="D29:E29"/>
    <mergeCell ref="E36:I36"/>
  </mergeCells>
  <phoneticPr fontId="3"/>
  <dataValidations count="3">
    <dataValidation type="list" allowBlank="1" showInputMessage="1" showErrorMessage="1" sqref="U20" xr:uid="{00000000-0002-0000-0500-000000000000}">
      <formula1>"8%,10％"</formula1>
    </dataValidation>
    <dataValidation type="list" allowBlank="1" showInputMessage="1" showErrorMessage="1" sqref="U17" xr:uid="{00000000-0002-0000-0500-000001000000}">
      <formula1>"　,変更なし,増額,減額"</formula1>
    </dataValidation>
    <dataValidation type="list" allowBlank="1" showInputMessage="1" showErrorMessage="1" sqref="U22 U26" xr:uid="{00000000-0002-0000-0500-000002000000}">
      <formula1>"　,なし,あり"</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W57"/>
  <sheetViews>
    <sheetView tabSelected="1" topLeftCell="A13" workbookViewId="0">
      <selection activeCell="R26" sqref="R26"/>
    </sheetView>
  </sheetViews>
  <sheetFormatPr defaultColWidth="9" defaultRowHeight="13.5" x14ac:dyDescent="0.15"/>
  <cols>
    <col min="1" max="1" width="1.875" style="1" customWidth="1"/>
    <col min="2" max="2" width="2.375" style="1" customWidth="1"/>
    <col min="3" max="3" width="1.875" style="1" customWidth="1"/>
    <col min="4" max="4" width="14.75" style="1" customWidth="1"/>
    <col min="5" max="5" width="2.375" style="1" customWidth="1"/>
    <col min="6" max="6" width="5.875" style="1" customWidth="1"/>
    <col min="7" max="7" width="4" style="1" customWidth="1"/>
    <col min="8" max="8" width="2.75" style="1" customWidth="1"/>
    <col min="9" max="9" width="4.125" style="1" customWidth="1"/>
    <col min="10" max="10" width="4.375" style="1" customWidth="1"/>
    <col min="11" max="11" width="7.625" style="1" customWidth="1"/>
    <col min="12" max="12" width="5.875" style="1" customWidth="1"/>
    <col min="13" max="13" width="2.625" style="1" customWidth="1"/>
    <col min="14" max="14" width="6.375" style="1" customWidth="1"/>
    <col min="15" max="15" width="3" style="1" customWidth="1"/>
    <col min="16" max="16" width="6.375" style="1" customWidth="1"/>
    <col min="17" max="17" width="7.25" style="1" customWidth="1"/>
    <col min="18" max="18" width="5" style="1" customWidth="1"/>
    <col min="19" max="19" width="9" style="1"/>
    <col min="20" max="20" width="11.75" style="1" customWidth="1"/>
    <col min="21" max="21" width="17.625" style="1" customWidth="1"/>
    <col min="22" max="16384" width="9" style="1"/>
  </cols>
  <sheetData>
    <row r="2" spans="1:21" x14ac:dyDescent="0.15">
      <c r="A2" s="2"/>
      <c r="B2" s="3"/>
      <c r="C2" s="3"/>
      <c r="D2" s="3"/>
      <c r="E2" s="3"/>
      <c r="F2" s="3"/>
      <c r="G2" s="3"/>
      <c r="H2" s="3"/>
      <c r="I2" s="3"/>
      <c r="J2" s="3"/>
      <c r="K2" s="3"/>
      <c r="L2" s="3"/>
      <c r="M2" s="3"/>
      <c r="N2" s="3"/>
      <c r="O2" s="3"/>
      <c r="P2" s="3"/>
      <c r="Q2" s="3"/>
      <c r="R2" s="4"/>
    </row>
    <row r="3" spans="1:21" ht="17.25" x14ac:dyDescent="0.15">
      <c r="A3" s="5"/>
      <c r="B3" s="6"/>
      <c r="C3" s="6"/>
      <c r="D3" s="6"/>
      <c r="E3" s="6"/>
      <c r="F3" s="6"/>
      <c r="G3" s="7" t="s">
        <v>28</v>
      </c>
      <c r="H3" s="6"/>
      <c r="I3" s="6"/>
      <c r="J3" s="6"/>
      <c r="K3" s="6"/>
      <c r="L3" s="6"/>
      <c r="M3" s="6"/>
      <c r="N3" s="6"/>
      <c r="O3" s="6"/>
      <c r="P3" s="6"/>
      <c r="Q3" s="6"/>
      <c r="R3" s="8"/>
    </row>
    <row r="4" spans="1:21" x14ac:dyDescent="0.15">
      <c r="A4" s="5"/>
      <c r="B4" s="6"/>
      <c r="C4" s="6"/>
      <c r="D4" s="6"/>
      <c r="E4" s="6"/>
      <c r="F4" s="6"/>
      <c r="G4" s="6"/>
      <c r="H4" s="6"/>
      <c r="I4" s="6"/>
      <c r="J4" s="6"/>
      <c r="K4" s="6"/>
      <c r="L4" s="6"/>
      <c r="M4" s="6"/>
      <c r="N4" s="6"/>
      <c r="O4" s="6"/>
      <c r="P4" s="6"/>
      <c r="Q4" s="17"/>
      <c r="R4" s="8"/>
    </row>
    <row r="5" spans="1:21" x14ac:dyDescent="0.15">
      <c r="A5" s="5"/>
      <c r="B5" s="6"/>
      <c r="C5" s="6"/>
      <c r="D5" s="6"/>
      <c r="E5" s="6"/>
      <c r="F5" s="6"/>
      <c r="G5" s="6"/>
      <c r="H5" s="6"/>
      <c r="I5" s="6"/>
      <c r="J5" s="6"/>
      <c r="K5" s="6"/>
      <c r="L5" s="6"/>
      <c r="M5" s="6"/>
      <c r="N5" s="6"/>
      <c r="O5" s="6"/>
      <c r="P5" s="6"/>
      <c r="Q5" s="19" t="s">
        <v>26</v>
      </c>
      <c r="R5" s="8"/>
      <c r="T5" s="1" t="s">
        <v>160</v>
      </c>
      <c r="U5" s="79">
        <v>12345</v>
      </c>
    </row>
    <row r="6" spans="1:21" x14ac:dyDescent="0.15">
      <c r="A6" s="5"/>
      <c r="B6" s="6"/>
      <c r="C6" s="6"/>
      <c r="D6" s="6"/>
      <c r="E6" s="6"/>
      <c r="F6" s="6"/>
      <c r="G6" s="6"/>
      <c r="H6" s="6"/>
      <c r="I6" s="6"/>
      <c r="J6" s="6"/>
      <c r="K6" s="6"/>
      <c r="L6" s="6"/>
      <c r="M6" s="6"/>
      <c r="N6" s="6"/>
      <c r="O6" s="6"/>
      <c r="P6" s="6"/>
      <c r="Q6" s="19" t="s">
        <v>27</v>
      </c>
      <c r="R6" s="8"/>
    </row>
    <row r="7" spans="1:21" x14ac:dyDescent="0.15">
      <c r="A7" s="5"/>
      <c r="B7" s="6">
        <v>1</v>
      </c>
      <c r="C7" s="6"/>
      <c r="D7" s="9" t="s">
        <v>29</v>
      </c>
      <c r="E7" s="6"/>
      <c r="F7" s="94" t="str">
        <f>U7</f>
        <v>令和5年度　　委託</v>
      </c>
      <c r="G7" s="94"/>
      <c r="H7" s="94"/>
      <c r="I7" s="94"/>
      <c r="J7" s="94"/>
      <c r="K7" s="94"/>
      <c r="L7" s="94"/>
      <c r="M7" s="94"/>
      <c r="N7" s="94"/>
      <c r="O7" s="94"/>
      <c r="P7" s="6"/>
      <c r="Q7" s="18"/>
      <c r="R7" s="8"/>
      <c r="T7" s="1" t="s">
        <v>50</v>
      </c>
      <c r="U7" s="79" t="s">
        <v>247</v>
      </c>
    </row>
    <row r="8" spans="1:21" x14ac:dyDescent="0.15">
      <c r="A8" s="5"/>
      <c r="B8" s="6"/>
      <c r="C8" s="6"/>
      <c r="D8" s="9"/>
      <c r="E8" s="6"/>
      <c r="F8" s="94"/>
      <c r="G8" s="94"/>
      <c r="H8" s="94"/>
      <c r="I8" s="94"/>
      <c r="J8" s="94"/>
      <c r="K8" s="94"/>
      <c r="L8" s="94"/>
      <c r="M8" s="94"/>
      <c r="N8" s="94"/>
      <c r="O8" s="94"/>
      <c r="P8" s="6"/>
      <c r="Q8" s="6"/>
      <c r="R8" s="8"/>
    </row>
    <row r="9" spans="1:21" x14ac:dyDescent="0.15">
      <c r="A9" s="5"/>
      <c r="B9" s="6"/>
      <c r="C9" s="6"/>
      <c r="D9" s="9"/>
      <c r="E9" s="6"/>
      <c r="F9" s="6"/>
      <c r="G9" s="6"/>
      <c r="H9" s="6"/>
      <c r="I9" s="6"/>
      <c r="J9" s="6"/>
      <c r="K9" s="6"/>
      <c r="L9" s="6"/>
      <c r="M9" s="6"/>
      <c r="N9" s="6"/>
      <c r="O9" s="6"/>
      <c r="P9" s="6"/>
      <c r="Q9" s="6"/>
      <c r="R9" s="8"/>
    </row>
    <row r="10" spans="1:21" x14ac:dyDescent="0.15">
      <c r="A10" s="5"/>
      <c r="B10" s="6"/>
      <c r="C10" s="6"/>
      <c r="D10" s="9"/>
      <c r="E10" s="6"/>
      <c r="F10" s="6"/>
      <c r="G10" s="6"/>
      <c r="H10" s="6"/>
      <c r="I10" s="6"/>
      <c r="J10" s="6"/>
      <c r="K10" s="6"/>
      <c r="L10" s="6"/>
      <c r="M10" s="6"/>
      <c r="N10" s="6"/>
      <c r="O10" s="6"/>
      <c r="P10" s="6"/>
      <c r="Q10" s="6"/>
      <c r="R10" s="8"/>
    </row>
    <row r="11" spans="1:21" x14ac:dyDescent="0.15">
      <c r="A11" s="5"/>
      <c r="B11" s="6">
        <v>2</v>
      </c>
      <c r="C11" s="6"/>
      <c r="D11" s="9" t="s">
        <v>30</v>
      </c>
      <c r="E11" s="6"/>
      <c r="F11" s="6" t="str">
        <f>U11</f>
        <v>浜松市中区</v>
      </c>
      <c r="G11" s="6"/>
      <c r="H11" s="6"/>
      <c r="I11" s="6"/>
      <c r="J11" s="6"/>
      <c r="K11" s="6"/>
      <c r="L11" s="6"/>
      <c r="M11" s="6"/>
      <c r="N11" s="6"/>
      <c r="O11" s="6"/>
      <c r="P11" s="6"/>
      <c r="Q11" s="6"/>
      <c r="R11" s="8"/>
      <c r="T11" s="1" t="s">
        <v>30</v>
      </c>
      <c r="U11" s="79" t="s">
        <v>44</v>
      </c>
    </row>
    <row r="12" spans="1:21" x14ac:dyDescent="0.15">
      <c r="A12" s="5"/>
      <c r="B12" s="6"/>
      <c r="C12" s="6"/>
      <c r="D12" s="9"/>
      <c r="E12" s="6"/>
      <c r="F12" s="6"/>
      <c r="G12" s="6"/>
      <c r="H12" s="6"/>
      <c r="I12" s="6"/>
      <c r="J12" s="6"/>
      <c r="K12" s="6"/>
      <c r="L12" s="6"/>
      <c r="M12" s="6"/>
      <c r="N12" s="6"/>
      <c r="O12" s="6"/>
      <c r="P12" s="6"/>
      <c r="Q12" s="6"/>
      <c r="R12" s="8"/>
    </row>
    <row r="13" spans="1:21" x14ac:dyDescent="0.15">
      <c r="A13" s="5"/>
      <c r="B13" s="6"/>
      <c r="C13" s="6"/>
      <c r="D13" s="6"/>
      <c r="E13" s="6"/>
      <c r="F13" s="6"/>
      <c r="G13" s="6"/>
      <c r="H13" s="6"/>
      <c r="I13" s="6"/>
      <c r="J13" s="6"/>
      <c r="K13" s="6"/>
      <c r="L13" s="6"/>
      <c r="M13" s="6"/>
      <c r="N13" s="6"/>
      <c r="O13" s="6"/>
      <c r="P13" s="6"/>
      <c r="Q13" s="6"/>
      <c r="R13" s="8"/>
    </row>
    <row r="14" spans="1:21" x14ac:dyDescent="0.15">
      <c r="A14" s="5"/>
      <c r="B14" s="6">
        <v>3</v>
      </c>
      <c r="C14" s="6"/>
      <c r="D14" s="9" t="s">
        <v>31</v>
      </c>
      <c r="E14" s="6"/>
      <c r="F14" s="6" t="s">
        <v>4</v>
      </c>
      <c r="G14" s="95">
        <f>U14</f>
        <v>43191</v>
      </c>
      <c r="H14" s="96"/>
      <c r="I14" s="96"/>
      <c r="J14" s="96"/>
      <c r="K14" s="96"/>
      <c r="L14" s="6"/>
      <c r="M14" s="6"/>
      <c r="N14" s="6"/>
      <c r="O14" s="6"/>
      <c r="P14" s="6"/>
      <c r="Q14" s="6"/>
      <c r="R14" s="8"/>
      <c r="T14" s="1" t="s">
        <v>39</v>
      </c>
      <c r="U14" s="80">
        <v>43191</v>
      </c>
    </row>
    <row r="15" spans="1:21" x14ac:dyDescent="0.15">
      <c r="A15" s="5"/>
      <c r="B15" s="6"/>
      <c r="C15" s="6"/>
      <c r="D15" s="9"/>
      <c r="E15" s="6"/>
      <c r="F15" s="6"/>
      <c r="G15" s="15"/>
      <c r="H15" s="16"/>
      <c r="I15" s="16"/>
      <c r="J15" s="16"/>
      <c r="K15" s="16"/>
      <c r="L15" s="6"/>
      <c r="M15" s="6"/>
      <c r="N15" s="6"/>
      <c r="O15" s="6"/>
      <c r="P15" s="6"/>
      <c r="Q15" s="6"/>
      <c r="R15" s="8"/>
    </row>
    <row r="16" spans="1:21" x14ac:dyDescent="0.15">
      <c r="A16" s="5"/>
      <c r="B16" s="6"/>
      <c r="C16" s="6"/>
      <c r="D16" s="6"/>
      <c r="E16" s="6"/>
      <c r="F16" s="6" t="s">
        <v>5</v>
      </c>
      <c r="G16" s="95">
        <f>U16</f>
        <v>43616</v>
      </c>
      <c r="H16" s="96"/>
      <c r="I16" s="96"/>
      <c r="J16" s="96"/>
      <c r="K16" s="96"/>
      <c r="L16" s="6"/>
      <c r="M16" s="6"/>
      <c r="N16" s="6"/>
      <c r="O16" s="6"/>
      <c r="P16" s="6"/>
      <c r="Q16" s="6"/>
      <c r="R16" s="8"/>
      <c r="T16" s="1" t="s">
        <v>40</v>
      </c>
      <c r="U16" s="80">
        <v>43616</v>
      </c>
    </row>
    <row r="17" spans="1:22" x14ac:dyDescent="0.15">
      <c r="A17" s="5"/>
      <c r="B17" s="6"/>
      <c r="C17" s="6"/>
      <c r="D17" s="6"/>
      <c r="E17" s="6"/>
      <c r="F17" s="6"/>
      <c r="G17" s="6"/>
      <c r="H17" s="6"/>
      <c r="I17" s="6"/>
      <c r="J17" s="6"/>
      <c r="K17" s="6"/>
      <c r="L17" s="6"/>
      <c r="M17" s="6"/>
      <c r="N17" s="6"/>
      <c r="O17" s="6"/>
      <c r="P17" s="6"/>
      <c r="Q17" s="6"/>
      <c r="R17" s="8"/>
    </row>
    <row r="18" spans="1:22" x14ac:dyDescent="0.15">
      <c r="A18" s="5"/>
      <c r="B18" s="6"/>
      <c r="C18" s="6"/>
      <c r="D18" s="9"/>
      <c r="E18" s="6"/>
      <c r="F18" s="6"/>
      <c r="G18" s="6"/>
      <c r="H18" s="6"/>
      <c r="I18" s="6"/>
      <c r="J18" s="6"/>
      <c r="K18" s="6"/>
      <c r="L18" s="6"/>
      <c r="M18" s="6"/>
      <c r="N18" s="6"/>
      <c r="O18" s="6"/>
      <c r="P18" s="6"/>
      <c r="Q18" s="6"/>
      <c r="R18" s="8"/>
    </row>
    <row r="19" spans="1:22" x14ac:dyDescent="0.15">
      <c r="A19" s="5"/>
      <c r="B19" s="6"/>
      <c r="C19" s="6"/>
      <c r="D19" s="9"/>
      <c r="E19" s="6"/>
      <c r="F19" s="6"/>
      <c r="G19" s="6"/>
      <c r="H19" s="6"/>
      <c r="I19" s="6"/>
      <c r="J19" s="6"/>
      <c r="K19" s="6"/>
      <c r="L19" s="6"/>
      <c r="M19" s="6"/>
      <c r="N19" s="6"/>
      <c r="O19" s="6"/>
      <c r="P19" s="6"/>
      <c r="Q19" s="6"/>
      <c r="R19" s="8"/>
    </row>
    <row r="20" spans="1:22" x14ac:dyDescent="0.15">
      <c r="A20" s="5"/>
      <c r="B20" s="6">
        <v>4</v>
      </c>
      <c r="C20" s="6"/>
      <c r="D20" s="9" t="s">
        <v>32</v>
      </c>
      <c r="E20" s="6"/>
      <c r="F20" s="115">
        <f>U20+K22</f>
        <v>55000</v>
      </c>
      <c r="G20" s="115"/>
      <c r="H20" s="115"/>
      <c r="I20" s="115"/>
      <c r="J20" s="6" t="s">
        <v>10</v>
      </c>
      <c r="K20" s="6"/>
      <c r="L20" s="6"/>
      <c r="M20" s="6"/>
      <c r="N20" s="6"/>
      <c r="O20" s="6"/>
      <c r="P20" s="6"/>
      <c r="Q20" s="6"/>
      <c r="R20" s="8"/>
      <c r="T20" s="1" t="s">
        <v>41</v>
      </c>
      <c r="U20" s="81">
        <v>50000</v>
      </c>
    </row>
    <row r="21" spans="1:22" x14ac:dyDescent="0.15">
      <c r="A21" s="5"/>
      <c r="B21" s="6"/>
      <c r="C21" s="6"/>
      <c r="D21" s="9"/>
      <c r="E21" s="6"/>
      <c r="F21" s="14"/>
      <c r="G21" s="14"/>
      <c r="H21" s="14"/>
      <c r="I21" s="14"/>
      <c r="J21" s="6"/>
      <c r="K21" s="6"/>
      <c r="L21" s="6"/>
      <c r="M21" s="6"/>
      <c r="N21" s="6"/>
      <c r="O21" s="6"/>
      <c r="P21" s="6"/>
      <c r="Q21" s="6"/>
      <c r="R21" s="8"/>
      <c r="T21" s="1" t="s">
        <v>42</v>
      </c>
    </row>
    <row r="22" spans="1:22" x14ac:dyDescent="0.15">
      <c r="A22" s="5"/>
      <c r="B22" s="6"/>
      <c r="C22" s="6" t="s">
        <v>7</v>
      </c>
      <c r="D22" s="6"/>
      <c r="E22" s="6"/>
      <c r="F22" s="6"/>
      <c r="G22" s="6"/>
      <c r="H22" s="6"/>
      <c r="I22" s="6"/>
      <c r="J22" s="6"/>
      <c r="K22" s="92">
        <f>ROUNDDOWN(U20*0.1,0)</f>
        <v>5000</v>
      </c>
      <c r="L22" s="92"/>
      <c r="M22" s="6" t="s">
        <v>10</v>
      </c>
      <c r="N22" s="6" t="s">
        <v>25</v>
      </c>
      <c r="O22" s="6"/>
      <c r="P22" s="6"/>
      <c r="Q22" s="6"/>
      <c r="R22" s="8"/>
      <c r="T22" s="24" t="s">
        <v>43</v>
      </c>
      <c r="U22" s="36">
        <v>0.1</v>
      </c>
    </row>
    <row r="23" spans="1:22" x14ac:dyDescent="0.15">
      <c r="A23" s="5"/>
      <c r="B23" s="6"/>
      <c r="C23" s="6"/>
      <c r="D23" s="6"/>
      <c r="E23" s="6"/>
      <c r="F23" s="6"/>
      <c r="G23" s="6"/>
      <c r="H23" s="6"/>
      <c r="I23" s="6"/>
      <c r="J23" s="6"/>
      <c r="K23" s="6"/>
      <c r="L23" s="6"/>
      <c r="M23" s="6"/>
      <c r="N23" s="6"/>
      <c r="O23" s="6"/>
      <c r="P23" s="6"/>
      <c r="Q23" s="6"/>
      <c r="R23" s="8"/>
    </row>
    <row r="24" spans="1:22" x14ac:dyDescent="0.15">
      <c r="A24" s="5"/>
      <c r="B24" s="6"/>
      <c r="C24" s="6"/>
      <c r="D24" s="6"/>
      <c r="E24" s="6"/>
      <c r="F24" s="6"/>
      <c r="G24" s="6"/>
      <c r="H24" s="6"/>
      <c r="I24" s="6"/>
      <c r="J24" s="6"/>
      <c r="K24" s="6"/>
      <c r="L24" s="6"/>
      <c r="M24" s="6"/>
      <c r="N24" s="6"/>
      <c r="O24" s="6"/>
      <c r="P24" s="6"/>
      <c r="Q24" s="6"/>
      <c r="R24" s="8"/>
    </row>
    <row r="25" spans="1:22" x14ac:dyDescent="0.15">
      <c r="A25" s="5"/>
      <c r="B25" s="6">
        <v>5</v>
      </c>
      <c r="C25" s="6"/>
      <c r="D25" s="6" t="s">
        <v>33</v>
      </c>
      <c r="E25" s="6"/>
      <c r="F25" s="6"/>
      <c r="G25" s="6"/>
      <c r="H25" s="6"/>
      <c r="I25" s="6"/>
      <c r="J25" s="6"/>
      <c r="K25" s="6"/>
      <c r="L25" s="6"/>
      <c r="M25" s="6"/>
      <c r="N25" s="6"/>
      <c r="O25" s="6"/>
      <c r="P25" s="6"/>
      <c r="Q25" s="6"/>
      <c r="R25" s="8"/>
      <c r="T25" s="24"/>
      <c r="U25" s="24"/>
    </row>
    <row r="26" spans="1:22" x14ac:dyDescent="0.15">
      <c r="A26" s="5"/>
      <c r="B26" s="6"/>
      <c r="C26" s="6"/>
      <c r="D26" s="6"/>
      <c r="E26" s="6"/>
      <c r="F26" s="6"/>
      <c r="G26" s="6"/>
      <c r="H26" s="6"/>
      <c r="I26" s="6"/>
      <c r="J26" s="6"/>
      <c r="K26" s="6"/>
      <c r="L26" s="6"/>
      <c r="M26" s="6"/>
      <c r="N26" s="6"/>
      <c r="O26" s="6"/>
      <c r="P26" s="6"/>
      <c r="Q26" s="6"/>
      <c r="R26" s="8"/>
      <c r="T26" s="1" t="s">
        <v>45</v>
      </c>
      <c r="U26" s="22">
        <f>IF(F20&lt;2000000,0,F20*0.3)</f>
        <v>0</v>
      </c>
    </row>
    <row r="27" spans="1:22" x14ac:dyDescent="0.15">
      <c r="A27" s="5"/>
      <c r="B27" s="6"/>
      <c r="C27" s="6"/>
      <c r="D27" s="10" t="s">
        <v>8</v>
      </c>
      <c r="E27" s="6"/>
      <c r="F27" s="92">
        <f>IF(U28="請求可",U27,U28)</f>
        <v>0</v>
      </c>
      <c r="G27" s="92"/>
      <c r="H27" s="92"/>
      <c r="I27" s="92"/>
      <c r="J27" s="6" t="s">
        <v>10</v>
      </c>
      <c r="K27" s="6"/>
      <c r="L27" s="6"/>
      <c r="M27" s="6"/>
      <c r="N27" s="6"/>
      <c r="O27" s="6"/>
      <c r="P27" s="6"/>
      <c r="Q27" s="6"/>
      <c r="R27" s="8"/>
      <c r="T27" s="1" t="s">
        <v>46</v>
      </c>
      <c r="U27" s="82">
        <v>0</v>
      </c>
    </row>
    <row r="28" spans="1:22" x14ac:dyDescent="0.15">
      <c r="A28" s="5"/>
      <c r="B28" s="6"/>
      <c r="C28" s="6"/>
      <c r="D28" s="6"/>
      <c r="E28" s="6"/>
      <c r="F28" s="6"/>
      <c r="G28" s="6"/>
      <c r="H28" s="6"/>
      <c r="I28" s="6"/>
      <c r="J28" s="6"/>
      <c r="K28" s="6"/>
      <c r="L28" s="6"/>
      <c r="M28" s="6"/>
      <c r="N28" s="6"/>
      <c r="O28" s="6"/>
      <c r="P28" s="6"/>
      <c r="Q28" s="6"/>
      <c r="R28" s="8"/>
      <c r="U28" s="37" t="str">
        <f>IF(U27&lt;=U26,"請求可","要確認")</f>
        <v>請求可</v>
      </c>
      <c r="V28" s="1" t="s">
        <v>139</v>
      </c>
    </row>
    <row r="29" spans="1:22" x14ac:dyDescent="0.15">
      <c r="A29" s="5"/>
      <c r="B29" s="6"/>
      <c r="C29" s="6"/>
      <c r="D29" s="6"/>
      <c r="E29" s="6"/>
      <c r="F29" s="6"/>
      <c r="G29" s="6"/>
      <c r="H29" s="6"/>
      <c r="I29" s="6"/>
      <c r="J29" s="6"/>
      <c r="K29" s="6"/>
      <c r="L29" s="6"/>
      <c r="M29" s="6"/>
      <c r="N29" s="6"/>
      <c r="O29" s="6"/>
      <c r="P29" s="6"/>
      <c r="Q29" s="6"/>
      <c r="R29" s="8"/>
    </row>
    <row r="30" spans="1:22" x14ac:dyDescent="0.15">
      <c r="A30" s="5"/>
      <c r="B30" s="6"/>
      <c r="C30" s="6"/>
      <c r="D30" s="6"/>
      <c r="E30" s="6"/>
      <c r="F30" s="6"/>
      <c r="G30" s="6"/>
      <c r="H30" s="6"/>
      <c r="I30" s="6"/>
      <c r="J30" s="6"/>
      <c r="K30" s="6"/>
      <c r="L30" s="6"/>
      <c r="M30" s="6"/>
      <c r="N30" s="6"/>
      <c r="O30" s="6"/>
      <c r="P30" s="6"/>
      <c r="Q30" s="6"/>
      <c r="R30" s="8"/>
    </row>
    <row r="31" spans="1:22" x14ac:dyDescent="0.15">
      <c r="A31" s="5"/>
      <c r="B31" s="6">
        <v>6</v>
      </c>
      <c r="C31" s="6"/>
      <c r="D31" s="9" t="s">
        <v>12</v>
      </c>
      <c r="E31" s="6"/>
      <c r="F31" s="21" t="s">
        <v>34</v>
      </c>
      <c r="G31" s="21"/>
      <c r="H31" s="21"/>
      <c r="I31" s="21"/>
      <c r="J31" s="6"/>
      <c r="K31" s="6"/>
      <c r="L31" s="6"/>
      <c r="M31" s="6"/>
      <c r="N31" s="6"/>
      <c r="O31" s="6"/>
      <c r="P31" s="6"/>
      <c r="R31" s="8"/>
    </row>
    <row r="32" spans="1:22" x14ac:dyDescent="0.15">
      <c r="A32" s="5"/>
      <c r="B32" s="6"/>
      <c r="C32" s="6"/>
      <c r="D32" s="9"/>
      <c r="E32" s="6"/>
      <c r="F32" s="14"/>
      <c r="G32" s="14"/>
      <c r="H32" s="14"/>
      <c r="I32" s="14"/>
      <c r="J32" s="6"/>
      <c r="K32" s="6"/>
      <c r="L32" s="6"/>
      <c r="M32" s="6"/>
      <c r="N32" s="6"/>
      <c r="O32" s="6"/>
      <c r="P32" s="6"/>
      <c r="Q32" s="6"/>
      <c r="R32" s="8"/>
      <c r="T32" s="24"/>
      <c r="U32" s="24"/>
    </row>
    <row r="33" spans="1:23" x14ac:dyDescent="0.15">
      <c r="A33" s="5"/>
      <c r="B33" s="6"/>
      <c r="C33" s="6"/>
      <c r="D33" s="6"/>
      <c r="E33" s="6"/>
      <c r="F33" s="6"/>
      <c r="G33" s="6"/>
      <c r="H33" s="6"/>
      <c r="I33" s="6"/>
      <c r="J33" s="6"/>
      <c r="K33" s="6"/>
      <c r="L33" s="6"/>
      <c r="M33" s="6"/>
      <c r="N33" s="6"/>
      <c r="O33" s="6"/>
      <c r="P33" s="6"/>
      <c r="Q33" s="6"/>
      <c r="R33" s="8"/>
      <c r="T33" s="24"/>
      <c r="U33" s="24"/>
    </row>
    <row r="34" spans="1:23" x14ac:dyDescent="0.15">
      <c r="A34" s="5"/>
      <c r="B34" s="6"/>
      <c r="C34" s="6"/>
      <c r="D34" s="6"/>
      <c r="E34" s="6"/>
      <c r="F34" s="6"/>
      <c r="G34" s="6"/>
      <c r="H34" s="6"/>
      <c r="I34" s="6"/>
      <c r="J34" s="6"/>
      <c r="K34" s="6"/>
      <c r="L34" s="6"/>
      <c r="M34" s="6"/>
      <c r="N34" s="6"/>
      <c r="O34" s="6"/>
      <c r="P34" s="6"/>
      <c r="Q34" s="6"/>
      <c r="R34" s="8"/>
    </row>
    <row r="35" spans="1:23" x14ac:dyDescent="0.15">
      <c r="A35" s="5"/>
      <c r="B35" s="6"/>
      <c r="C35" s="6" t="s">
        <v>35</v>
      </c>
      <c r="D35" s="6"/>
      <c r="E35" s="6"/>
      <c r="F35" s="6"/>
      <c r="G35" s="6"/>
      <c r="H35" s="6"/>
      <c r="I35" s="6"/>
      <c r="J35" s="6"/>
      <c r="K35" s="6"/>
      <c r="L35" s="6"/>
      <c r="M35" s="6"/>
      <c r="N35" s="6"/>
      <c r="O35" s="6"/>
      <c r="P35" s="6"/>
      <c r="Q35" s="6"/>
      <c r="R35" s="8"/>
    </row>
    <row r="36" spans="1:23" x14ac:dyDescent="0.15">
      <c r="A36" s="5"/>
      <c r="B36" s="6"/>
      <c r="C36" s="6"/>
      <c r="D36" s="6"/>
      <c r="E36" s="6"/>
      <c r="F36" s="6"/>
      <c r="G36" s="6"/>
      <c r="H36" s="6"/>
      <c r="I36" s="6"/>
      <c r="J36" s="6"/>
      <c r="K36" s="6"/>
      <c r="L36" s="6"/>
      <c r="M36" s="6"/>
      <c r="N36" s="6"/>
      <c r="O36" s="6"/>
      <c r="P36" s="6"/>
      <c r="Q36" s="6"/>
      <c r="R36" s="8"/>
    </row>
    <row r="37" spans="1:23" x14ac:dyDescent="0.15">
      <c r="A37" s="5"/>
      <c r="B37" s="6" t="s">
        <v>195</v>
      </c>
      <c r="C37" s="6"/>
      <c r="D37" s="6"/>
      <c r="E37" s="6"/>
      <c r="F37" s="6"/>
      <c r="G37" s="6"/>
      <c r="H37" s="6"/>
      <c r="I37" s="6"/>
      <c r="J37" s="6"/>
      <c r="K37" s="6"/>
      <c r="L37" s="6"/>
      <c r="M37" s="6"/>
      <c r="N37" s="6"/>
      <c r="O37" s="6"/>
      <c r="P37" s="6"/>
      <c r="Q37" s="6"/>
      <c r="R37" s="8"/>
    </row>
    <row r="38" spans="1:23" x14ac:dyDescent="0.15">
      <c r="A38" s="5"/>
      <c r="B38" s="6"/>
      <c r="C38" s="6"/>
      <c r="D38" s="6"/>
      <c r="E38" s="6"/>
      <c r="F38" s="6"/>
      <c r="G38" s="6"/>
      <c r="H38" s="6"/>
      <c r="I38" s="6"/>
      <c r="J38" s="6"/>
      <c r="K38" s="6"/>
      <c r="L38" s="6"/>
      <c r="M38" s="6"/>
      <c r="N38" s="6"/>
      <c r="O38" s="6"/>
      <c r="P38" s="6"/>
      <c r="Q38" s="6"/>
      <c r="R38" s="8"/>
    </row>
    <row r="39" spans="1:23" x14ac:dyDescent="0.15">
      <c r="A39" s="5"/>
      <c r="B39" s="6"/>
      <c r="C39" s="6" t="s">
        <v>36</v>
      </c>
      <c r="D39" s="6"/>
      <c r="E39" s="6"/>
      <c r="F39" s="6"/>
      <c r="G39" s="6"/>
      <c r="H39" s="6"/>
      <c r="I39" s="6"/>
      <c r="J39" s="6"/>
      <c r="K39" s="6"/>
      <c r="L39" s="6"/>
      <c r="M39" s="6"/>
      <c r="N39" s="6"/>
      <c r="O39" s="6"/>
      <c r="P39" s="6"/>
      <c r="Q39" s="6"/>
      <c r="R39" s="8"/>
    </row>
    <row r="40" spans="1:23" x14ac:dyDescent="0.15">
      <c r="A40" s="5"/>
      <c r="B40" s="6"/>
      <c r="C40" s="6"/>
      <c r="D40" s="6"/>
      <c r="E40" s="6"/>
      <c r="F40" s="6"/>
      <c r="G40" s="6"/>
      <c r="H40" s="6"/>
      <c r="I40" s="6"/>
      <c r="J40" s="6"/>
      <c r="K40" s="6"/>
      <c r="L40" s="6"/>
      <c r="M40" s="6"/>
      <c r="N40" s="6"/>
      <c r="O40" s="6"/>
      <c r="P40" s="6"/>
      <c r="Q40" s="6"/>
      <c r="R40" s="8"/>
    </row>
    <row r="41" spans="1:23" x14ac:dyDescent="0.15">
      <c r="A41" s="5"/>
      <c r="B41" s="6"/>
      <c r="C41" s="6"/>
      <c r="D41" s="6"/>
      <c r="E41" s="6"/>
      <c r="F41" s="6"/>
      <c r="G41" s="6"/>
      <c r="H41" s="6"/>
      <c r="I41" s="6"/>
      <c r="J41" s="6"/>
      <c r="K41" s="6"/>
      <c r="L41" s="6"/>
      <c r="M41" s="6"/>
      <c r="N41" s="6"/>
      <c r="O41" s="6"/>
      <c r="P41" s="6"/>
      <c r="Q41" s="6"/>
      <c r="R41" s="8"/>
    </row>
    <row r="42" spans="1:23" x14ac:dyDescent="0.15">
      <c r="A42" s="5"/>
      <c r="B42" s="6"/>
      <c r="C42" s="6"/>
      <c r="D42" s="6"/>
      <c r="E42" s="6"/>
      <c r="F42" s="6"/>
      <c r="G42" s="6"/>
      <c r="H42" s="6"/>
      <c r="I42" s="6"/>
      <c r="J42" s="6"/>
      <c r="K42" s="6"/>
      <c r="L42" s="6"/>
      <c r="M42" s="6"/>
      <c r="N42" s="6"/>
      <c r="O42" s="6"/>
      <c r="P42" s="6"/>
      <c r="Q42" s="6"/>
      <c r="R42" s="8"/>
    </row>
    <row r="43" spans="1:23" x14ac:dyDescent="0.15">
      <c r="A43" s="5"/>
      <c r="B43" s="6"/>
      <c r="C43" s="6"/>
      <c r="D43" s="6"/>
      <c r="E43" s="6"/>
      <c r="F43" s="6"/>
      <c r="G43" s="6"/>
      <c r="H43" s="6"/>
      <c r="I43" s="6"/>
      <c r="J43" s="6"/>
      <c r="K43" s="6"/>
      <c r="L43" s="6"/>
      <c r="M43" s="6"/>
      <c r="N43" s="6"/>
      <c r="O43" s="6"/>
      <c r="P43" s="6"/>
      <c r="Q43" s="6"/>
      <c r="R43" s="8"/>
    </row>
    <row r="44" spans="1:23" x14ac:dyDescent="0.15">
      <c r="A44" s="5"/>
      <c r="B44" s="6"/>
      <c r="C44" s="6"/>
      <c r="D44" s="6"/>
      <c r="E44" s="6"/>
      <c r="F44" s="6"/>
      <c r="G44" s="6"/>
      <c r="H44" s="6"/>
      <c r="I44" s="6"/>
      <c r="J44" s="6"/>
      <c r="K44" s="6"/>
      <c r="L44" s="6"/>
      <c r="M44" s="6"/>
      <c r="N44" s="6"/>
      <c r="O44" s="6"/>
      <c r="P44" s="6"/>
      <c r="Q44" s="6"/>
      <c r="R44" s="8"/>
    </row>
    <row r="45" spans="1:23" x14ac:dyDescent="0.15">
      <c r="A45" s="5"/>
      <c r="B45" s="6"/>
      <c r="C45" s="6"/>
      <c r="D45" s="6"/>
      <c r="E45" s="6"/>
      <c r="F45" s="6"/>
      <c r="G45" s="6"/>
      <c r="H45" s="6"/>
      <c r="I45" s="6"/>
      <c r="J45" s="6"/>
      <c r="K45" s="6"/>
      <c r="L45" s="93">
        <f>U45</f>
        <v>45382</v>
      </c>
      <c r="M45" s="93"/>
      <c r="N45" s="93"/>
      <c r="O45" s="93"/>
      <c r="P45" s="20"/>
      <c r="Q45" s="6"/>
      <c r="R45" s="8"/>
      <c r="T45" s="1" t="s">
        <v>51</v>
      </c>
      <c r="U45" s="80">
        <v>45382</v>
      </c>
      <c r="W45" s="70"/>
    </row>
    <row r="46" spans="1:23" x14ac:dyDescent="0.15">
      <c r="A46" s="5"/>
      <c r="B46" s="6"/>
      <c r="C46" s="6"/>
      <c r="D46" s="6"/>
      <c r="E46" s="6"/>
      <c r="F46" s="6"/>
      <c r="G46" s="6"/>
      <c r="H46" s="6"/>
      <c r="I46" s="6"/>
      <c r="J46" s="6"/>
      <c r="K46" s="6"/>
      <c r="L46" s="6"/>
      <c r="M46" s="6"/>
      <c r="O46" s="6"/>
      <c r="P46" s="6"/>
      <c r="Q46" s="6"/>
      <c r="R46" s="8"/>
    </row>
    <row r="47" spans="1:23" x14ac:dyDescent="0.15">
      <c r="A47" s="5"/>
      <c r="B47" s="6"/>
      <c r="C47" s="6"/>
      <c r="D47" s="6"/>
      <c r="E47" s="6"/>
      <c r="F47" s="6"/>
      <c r="G47" s="6"/>
      <c r="H47" s="6"/>
      <c r="I47" s="6"/>
      <c r="J47" s="6"/>
      <c r="K47" s="6"/>
      <c r="L47" s="6"/>
      <c r="M47" s="6"/>
      <c r="N47" s="6"/>
      <c r="O47" s="6"/>
      <c r="P47" s="6"/>
      <c r="Q47" s="6"/>
      <c r="R47" s="8"/>
    </row>
    <row r="48" spans="1:23" x14ac:dyDescent="0.15">
      <c r="A48" s="5"/>
      <c r="B48" s="6"/>
      <c r="C48" s="6"/>
      <c r="D48" s="6"/>
      <c r="E48" s="6"/>
      <c r="F48" s="6"/>
      <c r="G48" s="6"/>
      <c r="H48" s="6"/>
      <c r="I48" s="6"/>
      <c r="J48" s="6"/>
      <c r="K48" s="6"/>
      <c r="L48" s="6"/>
      <c r="M48" s="6"/>
      <c r="N48" s="6"/>
      <c r="O48" s="6"/>
      <c r="P48" s="6"/>
      <c r="Q48" s="6"/>
      <c r="R48" s="8"/>
    </row>
    <row r="49" spans="1:21" x14ac:dyDescent="0.15">
      <c r="A49" s="5"/>
      <c r="B49" s="6"/>
      <c r="C49" s="6"/>
      <c r="D49" s="6"/>
      <c r="E49" s="6"/>
      <c r="F49" s="6"/>
      <c r="G49" s="6"/>
      <c r="H49" s="6" t="s">
        <v>19</v>
      </c>
      <c r="I49" s="6"/>
      <c r="J49" s="10" t="s">
        <v>20</v>
      </c>
      <c r="K49" s="6"/>
      <c r="L49" s="6"/>
      <c r="M49" s="6"/>
      <c r="N49" s="6"/>
      <c r="O49" s="6" t="str">
        <f>U49</f>
        <v>増田　浩章</v>
      </c>
      <c r="Q49" s="6"/>
      <c r="R49" s="8"/>
      <c r="T49" s="1" t="s">
        <v>176</v>
      </c>
      <c r="U49" s="1" t="s">
        <v>254</v>
      </c>
    </row>
    <row r="50" spans="1:21" x14ac:dyDescent="0.15">
      <c r="A50" s="5"/>
      <c r="B50" s="6"/>
      <c r="C50" s="6"/>
      <c r="D50" s="6"/>
      <c r="E50" s="6"/>
      <c r="F50" s="6"/>
      <c r="G50" s="6"/>
      <c r="H50" s="6"/>
      <c r="I50" s="6"/>
      <c r="J50" s="10"/>
      <c r="K50" s="6"/>
      <c r="L50" s="6"/>
      <c r="M50" s="6"/>
      <c r="N50" s="6"/>
      <c r="O50" s="6"/>
      <c r="Q50" s="6"/>
      <c r="R50" s="8"/>
    </row>
    <row r="51" spans="1:21" x14ac:dyDescent="0.15">
      <c r="A51" s="5"/>
      <c r="B51" s="6"/>
      <c r="C51" s="6"/>
      <c r="D51" s="6"/>
      <c r="E51" s="6"/>
      <c r="F51" s="6"/>
      <c r="G51" s="6"/>
      <c r="H51" s="6"/>
      <c r="I51" s="6"/>
      <c r="J51" s="10"/>
      <c r="K51" s="6"/>
      <c r="L51" s="6"/>
      <c r="M51" s="6"/>
      <c r="N51" s="6"/>
      <c r="O51" s="6"/>
      <c r="Q51" s="6"/>
      <c r="R51" s="8"/>
    </row>
    <row r="52" spans="1:21" x14ac:dyDescent="0.15">
      <c r="A52" s="5"/>
      <c r="B52" s="6"/>
      <c r="C52" s="6"/>
      <c r="D52" s="6"/>
      <c r="E52" s="6"/>
      <c r="F52" s="6"/>
      <c r="G52" s="6"/>
      <c r="H52" s="6" t="s">
        <v>21</v>
      </c>
      <c r="I52" s="6"/>
      <c r="J52" s="10" t="s">
        <v>22</v>
      </c>
      <c r="K52" s="6"/>
      <c r="L52" s="83"/>
      <c r="M52" s="83"/>
      <c r="N52" s="83"/>
      <c r="O52" s="83"/>
      <c r="P52" s="84"/>
      <c r="Q52" s="83"/>
      <c r="R52" s="8"/>
    </row>
    <row r="53" spans="1:21" x14ac:dyDescent="0.15">
      <c r="A53" s="5"/>
      <c r="B53" s="6"/>
      <c r="C53" s="6"/>
      <c r="D53" s="6"/>
      <c r="E53" s="6"/>
      <c r="F53" s="6"/>
      <c r="G53" s="6"/>
      <c r="H53" s="6"/>
      <c r="I53" s="6"/>
      <c r="J53" s="10" t="s">
        <v>23</v>
      </c>
      <c r="K53" s="6"/>
      <c r="L53" s="83"/>
      <c r="M53" s="83"/>
      <c r="N53" s="83"/>
      <c r="O53" s="83"/>
      <c r="P53" s="84"/>
      <c r="Q53" s="83"/>
      <c r="R53" s="8"/>
    </row>
    <row r="54" spans="1:21" x14ac:dyDescent="0.15">
      <c r="A54" s="5"/>
      <c r="B54" s="6"/>
      <c r="C54" s="6"/>
      <c r="D54" s="6"/>
      <c r="E54" s="6"/>
      <c r="F54" s="6"/>
      <c r="G54" s="6"/>
      <c r="H54" s="6"/>
      <c r="I54" s="6"/>
      <c r="J54" s="10" t="s">
        <v>24</v>
      </c>
      <c r="K54" s="6"/>
      <c r="L54" s="83"/>
      <c r="M54" s="83"/>
      <c r="N54" s="83"/>
      <c r="O54" s="83"/>
      <c r="P54" s="84"/>
      <c r="Q54" s="83"/>
      <c r="R54" s="8"/>
    </row>
    <row r="55" spans="1:21" x14ac:dyDescent="0.15">
      <c r="A55" s="5"/>
      <c r="B55" s="6"/>
      <c r="C55" s="6"/>
      <c r="D55" s="6"/>
      <c r="E55" s="6"/>
      <c r="F55" s="6"/>
      <c r="G55" s="6"/>
      <c r="H55" s="6"/>
      <c r="I55" s="6"/>
      <c r="J55" s="6"/>
      <c r="K55" s="6"/>
      <c r="L55" s="6"/>
      <c r="M55" s="6"/>
      <c r="N55" s="6"/>
      <c r="O55" s="6"/>
      <c r="P55" s="6"/>
      <c r="Q55" s="6"/>
      <c r="R55" s="8"/>
    </row>
    <row r="56" spans="1:21" x14ac:dyDescent="0.15">
      <c r="A56" s="5"/>
      <c r="B56" s="6"/>
      <c r="C56" s="6"/>
      <c r="D56" s="6"/>
      <c r="E56" s="6"/>
      <c r="F56" s="6"/>
      <c r="G56" s="6"/>
      <c r="H56" s="6"/>
      <c r="I56" s="6"/>
      <c r="J56" s="6"/>
      <c r="K56" s="6"/>
      <c r="L56" s="6"/>
      <c r="M56" s="6"/>
      <c r="N56" s="6"/>
      <c r="O56" s="6"/>
      <c r="P56" s="6"/>
      <c r="Q56" s="6"/>
      <c r="R56" s="8"/>
    </row>
    <row r="57" spans="1:21" x14ac:dyDescent="0.15">
      <c r="A57" s="11"/>
      <c r="B57" s="12"/>
      <c r="C57" s="12"/>
      <c r="D57" s="12"/>
      <c r="E57" s="12"/>
      <c r="F57" s="12"/>
      <c r="G57" s="12"/>
      <c r="H57" s="12"/>
      <c r="I57" s="12"/>
      <c r="J57" s="12"/>
      <c r="K57" s="12"/>
      <c r="L57" s="12"/>
      <c r="M57" s="12"/>
      <c r="N57" s="12"/>
      <c r="O57" s="12"/>
      <c r="P57" s="12"/>
      <c r="Q57" s="12"/>
      <c r="R57" s="13"/>
    </row>
  </sheetData>
  <sheetProtection sheet="1" objects="1" scenarios="1"/>
  <mergeCells count="7">
    <mergeCell ref="F27:I27"/>
    <mergeCell ref="L45:O45"/>
    <mergeCell ref="F7:O8"/>
    <mergeCell ref="G14:K14"/>
    <mergeCell ref="G16:K16"/>
    <mergeCell ref="F20:I20"/>
    <mergeCell ref="K22:L22"/>
  </mergeCells>
  <phoneticPr fontId="3"/>
  <dataValidations count="2">
    <dataValidation type="list" allowBlank="1" showInputMessage="1" showErrorMessage="1" sqref="U33" xr:uid="{00000000-0002-0000-0600-000000000000}">
      <formula1>"　,第1号　現金,第3号　金融機関,第4号　東日本保証,第5号　履行ボンド,第6号　履行保証保険"</formula1>
    </dataValidation>
    <dataValidation type="list" allowBlank="1" showInputMessage="1" showErrorMessage="1" sqref="U25" xr:uid="{00000000-0002-0000-0600-000001000000}">
      <formula1>"当初のみ,中間含む,なし"</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37"/>
  <sheetViews>
    <sheetView topLeftCell="A7" workbookViewId="0">
      <selection activeCell="I2" sqref="I2"/>
    </sheetView>
  </sheetViews>
  <sheetFormatPr defaultColWidth="9" defaultRowHeight="20.25" customHeight="1" x14ac:dyDescent="0.15"/>
  <cols>
    <col min="1" max="1" width="2.625" style="1" customWidth="1"/>
    <col min="2" max="2" width="9" style="1"/>
    <col min="3" max="3" width="3.75" style="1" customWidth="1"/>
    <col min="4" max="4" width="8.75" style="1" customWidth="1"/>
    <col min="5" max="5" width="7.625" style="1" customWidth="1"/>
    <col min="6" max="6" width="11.625" style="1" customWidth="1"/>
    <col min="7" max="7" width="8.875" style="1" customWidth="1"/>
    <col min="8" max="8" width="16.125" style="1" customWidth="1"/>
    <col min="9" max="9" width="11.25" style="1" customWidth="1"/>
    <col min="10" max="10" width="3.375" style="1" customWidth="1"/>
    <col min="11" max="16384" width="9" style="1"/>
  </cols>
  <sheetData>
    <row r="2" spans="2:10" ht="20.25" customHeight="1" x14ac:dyDescent="0.15">
      <c r="H2" s="28" t="s">
        <v>98</v>
      </c>
      <c r="I2" s="28">
        <f>IF(委託契約書!U5="","",委託契約書!U5)</f>
        <v>12345</v>
      </c>
      <c r="J2" s="1" t="s">
        <v>161</v>
      </c>
    </row>
    <row r="5" spans="2:10" ht="20.25" customHeight="1" x14ac:dyDescent="0.15">
      <c r="E5" s="27" t="s">
        <v>94</v>
      </c>
    </row>
    <row r="8" spans="2:10" ht="20.25" customHeight="1" x14ac:dyDescent="0.15">
      <c r="H8" s="100">
        <f>工事契約書!U48</f>
        <v>44652</v>
      </c>
      <c r="I8" s="100"/>
    </row>
    <row r="11" spans="2:10" ht="20.25" customHeight="1" x14ac:dyDescent="0.15">
      <c r="B11" s="1" t="s">
        <v>85</v>
      </c>
    </row>
    <row r="14" spans="2:10" ht="20.25" customHeight="1" x14ac:dyDescent="0.15">
      <c r="E14" s="1" t="s">
        <v>21</v>
      </c>
      <c r="F14" s="1" t="s">
        <v>22</v>
      </c>
    </row>
    <row r="15" spans="2:10" ht="20.25" customHeight="1" x14ac:dyDescent="0.15">
      <c r="F15" s="1" t="s">
        <v>129</v>
      </c>
    </row>
    <row r="16" spans="2:10" ht="20.25" customHeight="1" x14ac:dyDescent="0.15">
      <c r="F16" s="1" t="s">
        <v>24</v>
      </c>
    </row>
    <row r="19" spans="1:8" ht="20.25" customHeight="1" x14ac:dyDescent="0.15">
      <c r="B19" s="1" t="s">
        <v>92</v>
      </c>
    </row>
    <row r="20" spans="1:8" ht="20.25" customHeight="1" x14ac:dyDescent="0.15">
      <c r="A20" s="1" t="s">
        <v>86</v>
      </c>
    </row>
    <row r="21" spans="1:8" ht="20.25" customHeight="1" x14ac:dyDescent="0.15">
      <c r="A21" s="1" t="s">
        <v>87</v>
      </c>
    </row>
    <row r="22" spans="1:8" ht="20.25" customHeight="1" x14ac:dyDescent="0.15">
      <c r="A22" s="1" t="s">
        <v>88</v>
      </c>
    </row>
    <row r="26" spans="1:8" ht="20.25" customHeight="1" x14ac:dyDescent="0.15">
      <c r="F26" s="1" t="s">
        <v>93</v>
      </c>
    </row>
    <row r="29" spans="1:8" ht="20.25" customHeight="1" x14ac:dyDescent="0.15">
      <c r="B29" s="1" t="s">
        <v>89</v>
      </c>
      <c r="D29" s="1" t="s">
        <v>90</v>
      </c>
      <c r="F29" s="1" t="s">
        <v>99</v>
      </c>
      <c r="G29" s="1" t="s">
        <v>100</v>
      </c>
      <c r="H29" s="1" t="s">
        <v>101</v>
      </c>
    </row>
    <row r="31" spans="1:8" ht="20.25" customHeight="1" x14ac:dyDescent="0.15">
      <c r="D31" s="1" t="s">
        <v>91</v>
      </c>
      <c r="F31" s="1" t="s">
        <v>99</v>
      </c>
      <c r="G31" s="1" t="s">
        <v>100</v>
      </c>
      <c r="H31" s="1" t="s">
        <v>102</v>
      </c>
    </row>
    <row r="33" spans="4:8" ht="20.25" customHeight="1" x14ac:dyDescent="0.15">
      <c r="E33" s="1" t="s">
        <v>137</v>
      </c>
    </row>
    <row r="35" spans="4:8" ht="20.25" customHeight="1" x14ac:dyDescent="0.15">
      <c r="D35" s="1" t="s">
        <v>90</v>
      </c>
      <c r="F35" s="1" t="s">
        <v>99</v>
      </c>
      <c r="G35" s="1" t="s">
        <v>100</v>
      </c>
      <c r="H35" s="1" t="s">
        <v>101</v>
      </c>
    </row>
    <row r="37" spans="4:8" ht="20.25" customHeight="1" x14ac:dyDescent="0.15">
      <c r="D37" s="1" t="s">
        <v>91</v>
      </c>
      <c r="F37" s="1" t="s">
        <v>99</v>
      </c>
      <c r="G37" s="1" t="s">
        <v>100</v>
      </c>
      <c r="H37" s="1" t="s">
        <v>102</v>
      </c>
    </row>
  </sheetData>
  <mergeCells count="1">
    <mergeCell ref="H8:I8"/>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81"/>
  <sheetViews>
    <sheetView workbookViewId="0">
      <selection activeCell="T53" sqref="T53"/>
    </sheetView>
  </sheetViews>
  <sheetFormatPr defaultColWidth="9" defaultRowHeight="13.5" x14ac:dyDescent="0.15"/>
  <cols>
    <col min="1" max="2" width="2.375" style="1" customWidth="1"/>
    <col min="3" max="3" width="14.875" style="1" customWidth="1"/>
    <col min="4" max="4" width="3.625" style="1" customWidth="1"/>
    <col min="5" max="5" width="10.25" style="1" customWidth="1"/>
    <col min="6" max="6" width="13.875" style="1" customWidth="1"/>
    <col min="7" max="7" width="11.625" style="1" customWidth="1"/>
    <col min="8" max="8" width="7.625" style="1" customWidth="1"/>
    <col min="9" max="9" width="11.375" style="1" customWidth="1"/>
    <col min="10" max="10" width="5.875" style="1" customWidth="1"/>
    <col min="11" max="11" width="2.75" style="1" customWidth="1"/>
    <col min="12" max="16384" width="9" style="1"/>
  </cols>
  <sheetData>
    <row r="1" spans="1:9" x14ac:dyDescent="0.15">
      <c r="A1" s="74" t="s">
        <v>239</v>
      </c>
      <c r="B1" s="75"/>
      <c r="C1" s="1" t="s">
        <v>201</v>
      </c>
    </row>
    <row r="5" spans="1:9" ht="18.75" x14ac:dyDescent="0.15">
      <c r="F5" s="78" t="s">
        <v>202</v>
      </c>
    </row>
    <row r="8" spans="1:9" x14ac:dyDescent="0.15">
      <c r="C8" s="1" t="s">
        <v>240</v>
      </c>
    </row>
    <row r="9" spans="1:9" x14ac:dyDescent="0.15">
      <c r="C9" s="1" t="s">
        <v>204</v>
      </c>
    </row>
    <row r="13" spans="1:9" x14ac:dyDescent="0.15">
      <c r="F13" s="77" t="s">
        <v>205</v>
      </c>
    </row>
    <row r="16" spans="1:9" x14ac:dyDescent="0.15">
      <c r="A16" s="1">
        <v>1</v>
      </c>
      <c r="C16" s="72" t="s">
        <v>50</v>
      </c>
      <c r="E16" s="102" t="str">
        <f>委託契約書!U7</f>
        <v>令和5年度　　委託</v>
      </c>
      <c r="F16" s="103"/>
      <c r="G16" s="103"/>
      <c r="H16" s="103"/>
      <c r="I16" s="103"/>
    </row>
    <row r="17" spans="1:10" x14ac:dyDescent="0.15">
      <c r="C17" s="72"/>
      <c r="E17" s="103"/>
      <c r="F17" s="103"/>
      <c r="G17" s="103"/>
      <c r="H17" s="103"/>
      <c r="I17" s="103"/>
    </row>
    <row r="18" spans="1:10" x14ac:dyDescent="0.15">
      <c r="G18" s="1" t="s">
        <v>207</v>
      </c>
      <c r="H18" s="101">
        <f>委託契約書!U45</f>
        <v>45382</v>
      </c>
      <c r="I18" s="105"/>
      <c r="J18" s="76" t="s">
        <v>25</v>
      </c>
    </row>
    <row r="20" spans="1:10" x14ac:dyDescent="0.15">
      <c r="A20" s="1">
        <v>2</v>
      </c>
      <c r="C20" s="72" t="s">
        <v>206</v>
      </c>
    </row>
    <row r="21" spans="1:10" x14ac:dyDescent="0.15">
      <c r="B21" s="1" t="s">
        <v>241</v>
      </c>
    </row>
    <row r="22" spans="1:10" x14ac:dyDescent="0.15">
      <c r="C22" s="1" t="s">
        <v>209</v>
      </c>
    </row>
    <row r="23" spans="1:10" x14ac:dyDescent="0.15">
      <c r="B23" s="1" t="s">
        <v>242</v>
      </c>
    </row>
    <row r="24" spans="1:10" x14ac:dyDescent="0.15">
      <c r="C24" s="1" t="s">
        <v>213</v>
      </c>
    </row>
    <row r="25" spans="1:10" x14ac:dyDescent="0.15">
      <c r="C25" s="1" t="s">
        <v>214</v>
      </c>
    </row>
    <row r="26" spans="1:10" x14ac:dyDescent="0.15">
      <c r="B26" s="1" t="s">
        <v>243</v>
      </c>
    </row>
    <row r="27" spans="1:10" x14ac:dyDescent="0.15">
      <c r="C27" s="1" t="s">
        <v>215</v>
      </c>
    </row>
    <row r="28" spans="1:10" x14ac:dyDescent="0.15">
      <c r="C28" s="1" t="s">
        <v>216</v>
      </c>
    </row>
    <row r="29" spans="1:10" x14ac:dyDescent="0.15">
      <c r="C29" s="1" t="s">
        <v>217</v>
      </c>
    </row>
    <row r="30" spans="1:10" x14ac:dyDescent="0.15">
      <c r="C30" s="1" t="s">
        <v>218</v>
      </c>
    </row>
    <row r="31" spans="1:10" x14ac:dyDescent="0.15">
      <c r="C31" s="1" t="s">
        <v>219</v>
      </c>
    </row>
    <row r="32" spans="1:10" x14ac:dyDescent="0.15">
      <c r="C32" s="1" t="s">
        <v>220</v>
      </c>
    </row>
    <row r="33" spans="2:10" x14ac:dyDescent="0.15">
      <c r="C33" s="1" t="s">
        <v>221</v>
      </c>
    </row>
    <row r="34" spans="2:10" x14ac:dyDescent="0.15">
      <c r="C34" s="1" t="s">
        <v>222</v>
      </c>
    </row>
    <row r="39" spans="2:10" x14ac:dyDescent="0.15">
      <c r="I39" s="101">
        <f>H18</f>
        <v>45382</v>
      </c>
      <c r="J39" s="104"/>
    </row>
    <row r="44" spans="2:10" x14ac:dyDescent="0.15">
      <c r="B44" s="6" t="s">
        <v>210</v>
      </c>
      <c r="D44" s="6"/>
      <c r="F44" s="1" t="str">
        <f>工事契約書!U52</f>
        <v>石川　盛一郎</v>
      </c>
      <c r="G44" s="1" t="s">
        <v>223</v>
      </c>
    </row>
    <row r="45" spans="2:10" x14ac:dyDescent="0.15">
      <c r="F45" s="6"/>
      <c r="G45" s="6"/>
    </row>
    <row r="46" spans="2:10" x14ac:dyDescent="0.15">
      <c r="F46" s="6"/>
      <c r="G46" s="6"/>
    </row>
    <row r="47" spans="2:10" x14ac:dyDescent="0.15">
      <c r="F47" s="6"/>
      <c r="G47" s="6"/>
    </row>
    <row r="48" spans="2:10" x14ac:dyDescent="0.15">
      <c r="F48" s="6" t="s">
        <v>21</v>
      </c>
      <c r="G48" s="6" t="s">
        <v>22</v>
      </c>
    </row>
    <row r="49" spans="2:10" x14ac:dyDescent="0.15">
      <c r="F49" s="6"/>
      <c r="G49" s="6" t="s">
        <v>23</v>
      </c>
    </row>
    <row r="50" spans="2:10" x14ac:dyDescent="0.15">
      <c r="F50" s="6"/>
      <c r="G50" s="6" t="s">
        <v>24</v>
      </c>
    </row>
    <row r="63" spans="2:10" x14ac:dyDescent="0.15">
      <c r="B63" s="1" t="s">
        <v>224</v>
      </c>
    </row>
    <row r="64" spans="2:10" x14ac:dyDescent="0.15">
      <c r="B64" s="2"/>
      <c r="C64" s="3"/>
      <c r="D64" s="3"/>
      <c r="E64" s="3"/>
      <c r="F64" s="3"/>
      <c r="G64" s="3"/>
      <c r="H64" s="3"/>
      <c r="I64" s="3"/>
      <c r="J64" s="4"/>
    </row>
    <row r="65" spans="2:10" x14ac:dyDescent="0.15">
      <c r="B65" s="5"/>
      <c r="C65" s="6" t="s">
        <v>225</v>
      </c>
      <c r="D65" s="6"/>
      <c r="E65" s="6"/>
      <c r="F65" s="6"/>
      <c r="G65" s="6"/>
      <c r="H65" s="6"/>
      <c r="I65" s="6"/>
      <c r="J65" s="8"/>
    </row>
    <row r="66" spans="2:10" x14ac:dyDescent="0.15">
      <c r="B66" s="5"/>
      <c r="C66" s="6" t="s">
        <v>226</v>
      </c>
      <c r="D66" s="6"/>
      <c r="E66" s="6"/>
      <c r="F66" s="6"/>
      <c r="G66" s="6"/>
      <c r="H66" s="6"/>
      <c r="I66" s="6"/>
      <c r="J66" s="8"/>
    </row>
    <row r="67" spans="2:10" x14ac:dyDescent="0.15">
      <c r="B67" s="5"/>
      <c r="C67" s="6" t="s">
        <v>227</v>
      </c>
      <c r="D67" s="6"/>
      <c r="E67" s="6"/>
      <c r="F67" s="6"/>
      <c r="G67" s="6"/>
      <c r="H67" s="6"/>
      <c r="I67" s="6"/>
      <c r="J67" s="8"/>
    </row>
    <row r="68" spans="2:10" x14ac:dyDescent="0.15">
      <c r="B68" s="5"/>
      <c r="C68" s="6" t="s">
        <v>228</v>
      </c>
      <c r="D68" s="6"/>
      <c r="E68" s="6"/>
      <c r="F68" s="73"/>
      <c r="G68" s="6"/>
      <c r="H68" s="6"/>
      <c r="I68" s="6"/>
      <c r="J68" s="8"/>
    </row>
    <row r="69" spans="2:10" x14ac:dyDescent="0.15">
      <c r="B69" s="5"/>
      <c r="C69" s="6" t="s">
        <v>229</v>
      </c>
      <c r="D69" s="6"/>
      <c r="E69" s="6"/>
      <c r="F69" s="6"/>
      <c r="G69" s="6"/>
      <c r="H69" s="6"/>
      <c r="I69" s="6"/>
      <c r="J69" s="8"/>
    </row>
    <row r="70" spans="2:10" x14ac:dyDescent="0.15">
      <c r="B70" s="5"/>
      <c r="C70" s="6" t="s">
        <v>230</v>
      </c>
      <c r="D70" s="6"/>
      <c r="E70" s="6"/>
      <c r="F70" s="6"/>
      <c r="G70" s="6"/>
      <c r="H70" s="6"/>
      <c r="I70" s="6"/>
      <c r="J70" s="8"/>
    </row>
    <row r="71" spans="2:10" x14ac:dyDescent="0.15">
      <c r="B71" s="5"/>
      <c r="C71" s="6" t="s">
        <v>231</v>
      </c>
      <c r="D71" s="6"/>
      <c r="E71" s="6"/>
      <c r="F71" s="6"/>
      <c r="G71" s="6"/>
      <c r="H71" s="6"/>
      <c r="I71" s="6"/>
      <c r="J71" s="8"/>
    </row>
    <row r="72" spans="2:10" x14ac:dyDescent="0.15">
      <c r="B72" s="5"/>
      <c r="C72" s="6" t="s">
        <v>232</v>
      </c>
      <c r="D72" s="6"/>
      <c r="E72" s="6"/>
      <c r="F72" s="6"/>
      <c r="G72" s="6"/>
      <c r="H72" s="6"/>
      <c r="I72" s="6"/>
      <c r="J72" s="8"/>
    </row>
    <row r="73" spans="2:10" x14ac:dyDescent="0.15">
      <c r="B73" s="5"/>
      <c r="C73" s="6" t="s">
        <v>233</v>
      </c>
      <c r="D73" s="6"/>
      <c r="E73" s="6"/>
      <c r="F73" s="6"/>
      <c r="G73" s="6"/>
      <c r="H73" s="6"/>
      <c r="I73" s="6"/>
      <c r="J73" s="8"/>
    </row>
    <row r="74" spans="2:10" x14ac:dyDescent="0.15">
      <c r="B74" s="5"/>
      <c r="C74" s="6" t="s">
        <v>234</v>
      </c>
      <c r="D74" s="6"/>
      <c r="E74" s="6"/>
      <c r="F74" s="6"/>
      <c r="G74" s="6"/>
      <c r="H74" s="6"/>
      <c r="I74" s="6"/>
      <c r="J74" s="8"/>
    </row>
    <row r="75" spans="2:10" x14ac:dyDescent="0.15">
      <c r="B75" s="5"/>
      <c r="C75" s="6"/>
      <c r="D75" s="6"/>
      <c r="E75" s="6"/>
      <c r="F75" s="6"/>
      <c r="G75" s="6"/>
      <c r="H75" s="6"/>
      <c r="I75" s="6"/>
      <c r="J75" s="8"/>
    </row>
    <row r="76" spans="2:10" x14ac:dyDescent="0.15">
      <c r="B76" s="5"/>
      <c r="C76" s="6"/>
      <c r="D76" s="6"/>
      <c r="E76" s="6"/>
      <c r="F76" s="6"/>
      <c r="G76" s="6"/>
      <c r="H76" s="6"/>
      <c r="I76" s="6"/>
      <c r="J76" s="8"/>
    </row>
    <row r="77" spans="2:10" x14ac:dyDescent="0.15">
      <c r="B77" s="5"/>
      <c r="C77" s="6" t="s">
        <v>235</v>
      </c>
      <c r="D77" s="6"/>
      <c r="E77" s="6"/>
      <c r="F77" s="6"/>
      <c r="G77" s="6"/>
      <c r="H77" s="6"/>
      <c r="I77" s="6"/>
      <c r="J77" s="8"/>
    </row>
    <row r="78" spans="2:10" x14ac:dyDescent="0.15">
      <c r="B78" s="5"/>
      <c r="C78" s="6" t="s">
        <v>236</v>
      </c>
      <c r="D78" s="6"/>
      <c r="E78" s="6"/>
      <c r="F78" s="6"/>
      <c r="G78" s="6"/>
      <c r="H78" s="6"/>
      <c r="I78" s="6"/>
      <c r="J78" s="8"/>
    </row>
    <row r="79" spans="2:10" x14ac:dyDescent="0.15">
      <c r="B79" s="5"/>
      <c r="C79" s="6" t="s">
        <v>237</v>
      </c>
      <c r="D79" s="6"/>
      <c r="E79" s="6"/>
      <c r="F79" s="6"/>
      <c r="G79" s="6"/>
      <c r="H79" s="6"/>
      <c r="I79" s="6"/>
      <c r="J79" s="8"/>
    </row>
    <row r="80" spans="2:10" x14ac:dyDescent="0.15">
      <c r="B80" s="5"/>
      <c r="C80" s="6"/>
      <c r="D80" s="6"/>
      <c r="E80" s="6"/>
      <c r="F80" s="6"/>
      <c r="G80" s="6"/>
      <c r="H80" s="6"/>
      <c r="I80" s="6"/>
      <c r="J80" s="8"/>
    </row>
    <row r="81" spans="2:10" x14ac:dyDescent="0.15">
      <c r="B81" s="11"/>
      <c r="C81" s="12"/>
      <c r="D81" s="12"/>
      <c r="E81" s="12"/>
      <c r="F81" s="12"/>
      <c r="G81" s="12"/>
      <c r="H81" s="12"/>
      <c r="I81" s="12"/>
      <c r="J81" s="13"/>
    </row>
  </sheetData>
  <sheetProtection sheet="1" objects="1" scenarios="1"/>
  <mergeCells count="3">
    <mergeCell ref="E16:I17"/>
    <mergeCell ref="H18:I18"/>
    <mergeCell ref="I39:J39"/>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使い方</vt:lpstr>
      <vt:lpstr>工事契約書</vt:lpstr>
      <vt:lpstr>課税事業者の届出（工事）</vt:lpstr>
      <vt:lpstr>仲裁合意書</vt:lpstr>
      <vt:lpstr>工事公契約誓約書</vt:lpstr>
      <vt:lpstr>工事変更契約書 </vt:lpstr>
      <vt:lpstr>委託契約書</vt:lpstr>
      <vt:lpstr>課税事業者の届出 (委託)</vt:lpstr>
      <vt:lpstr>委託公契約誓約書</vt:lpstr>
      <vt:lpstr>委託変更契約書 </vt:lpstr>
      <vt:lpstr>委託契約書 (電子契約)</vt:lpstr>
      <vt:lpstr>委託変更契約書  (電子契約)</vt:lpstr>
      <vt:lpstr>委託契約書!Print_Area</vt:lpstr>
      <vt:lpstr>'委託契約書 (電子契約)'!Print_Area</vt:lpstr>
      <vt:lpstr>'委託変更契約書 '!Print_Area</vt:lpstr>
      <vt:lpstr>'委託変更契約書  (電子契約)'!Print_Area</vt:lpstr>
      <vt:lpstr>工事契約書!Print_Area</vt:lpstr>
      <vt:lpstr>'工事変更契約書 '!Print_Area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プロファイル管理用ユーザー</dc:creator>
  <cp:lastModifiedBy>Setup</cp:lastModifiedBy>
  <cp:lastPrinted>2024-03-29T04:14:47Z</cp:lastPrinted>
  <dcterms:created xsi:type="dcterms:W3CDTF">2019-01-21T04:25:31Z</dcterms:created>
  <dcterms:modified xsi:type="dcterms:W3CDTF">2024-03-29T04:16:20Z</dcterms:modified>
</cp:coreProperties>
</file>